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8010" activeTab="6"/>
  </bookViews>
  <sheets>
    <sheet name="Foglio1" sheetId="1" r:id="rId1"/>
    <sheet name="Dati" sheetId="2" r:id="rId2"/>
    <sheet name="0,075 Kg" sheetId="4" r:id="rId3"/>
    <sheet name="0,100 Kg" sheetId="8" r:id="rId4"/>
    <sheet name="0,150 Kg" sheetId="3" r:id="rId5"/>
    <sheet name="medie" sheetId="5" r:id="rId6"/>
    <sheet name="grafico finale" sheetId="7" r:id="rId7"/>
    <sheet name="Foglio2" sheetId="9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B21" i="9"/>
  <c r="C21" s="1"/>
  <c r="D21" s="1"/>
  <c r="E21" s="1"/>
  <c r="J10" i="8" l="1"/>
  <c r="J9" i="3"/>
  <c r="J9" i="4"/>
  <c r="G45" i="8"/>
  <c r="G46" s="1"/>
  <c r="F45"/>
  <c r="F46" s="1"/>
  <c r="D10"/>
  <c r="C10"/>
  <c r="D9"/>
  <c r="C9"/>
  <c r="D8"/>
  <c r="C8"/>
  <c r="D7"/>
  <c r="C7"/>
  <c r="E5"/>
  <c r="F5" s="1"/>
  <c r="G5" s="1"/>
  <c r="E4"/>
  <c r="F4" s="1"/>
  <c r="G4" s="1"/>
  <c r="E3"/>
  <c r="F3" s="1"/>
  <c r="G3" s="1"/>
  <c r="E2"/>
  <c r="E10" s="1"/>
  <c r="E9" l="1"/>
  <c r="E8"/>
  <c r="E7"/>
  <c r="F2"/>
  <c r="F9" l="1"/>
  <c r="F10"/>
  <c r="G2"/>
  <c r="F7"/>
  <c r="F8"/>
  <c r="G32" i="5"/>
  <c r="G33" s="1"/>
  <c r="F32"/>
  <c r="F33" s="1"/>
  <c r="G32" i="3"/>
  <c r="G33" s="1"/>
  <c r="F32"/>
  <c r="F33" s="1"/>
  <c r="G32" i="4"/>
  <c r="G33" s="1"/>
  <c r="F32"/>
  <c r="F33" s="1"/>
  <c r="E4" i="5"/>
  <c r="F4" s="1"/>
  <c r="G4" s="1"/>
  <c r="D9"/>
  <c r="E5"/>
  <c r="F5" s="1"/>
  <c r="G5" s="1"/>
  <c r="C10"/>
  <c r="C9"/>
  <c r="C8"/>
  <c r="C7"/>
  <c r="E3"/>
  <c r="F3" s="1"/>
  <c r="G3" s="1"/>
  <c r="D10" i="4"/>
  <c r="C10"/>
  <c r="D9"/>
  <c r="C9"/>
  <c r="D8"/>
  <c r="C8"/>
  <c r="D7"/>
  <c r="C7"/>
  <c r="E5"/>
  <c r="F5" s="1"/>
  <c r="G5" s="1"/>
  <c r="E4"/>
  <c r="F4" s="1"/>
  <c r="G4" s="1"/>
  <c r="E3"/>
  <c r="F3" s="1"/>
  <c r="G3" s="1"/>
  <c r="E2"/>
  <c r="F2" s="1"/>
  <c r="G2" s="1"/>
  <c r="D10" i="3"/>
  <c r="C10"/>
  <c r="D9"/>
  <c r="C9"/>
  <c r="D8"/>
  <c r="C8"/>
  <c r="D7"/>
  <c r="C7"/>
  <c r="E3"/>
  <c r="F3" s="1"/>
  <c r="G3" s="1"/>
  <c r="E4"/>
  <c r="F4" s="1"/>
  <c r="G4" s="1"/>
  <c r="E5"/>
  <c r="F5" s="1"/>
  <c r="G5" s="1"/>
  <c r="E2"/>
  <c r="X29" i="1"/>
  <c r="W29"/>
  <c r="V29"/>
  <c r="U29"/>
  <c r="V18"/>
  <c r="W18"/>
  <c r="U18"/>
  <c r="X18"/>
  <c r="F19"/>
  <c r="E19"/>
  <c r="D19"/>
  <c r="G19"/>
  <c r="E10" i="3" l="1"/>
  <c r="F2"/>
  <c r="E7"/>
  <c r="E8"/>
  <c r="E9"/>
  <c r="G8" i="8"/>
  <c r="G9"/>
  <c r="G10"/>
  <c r="G7"/>
  <c r="E2" i="5"/>
  <c r="F2" s="1"/>
  <c r="G2" s="1"/>
  <c r="G7" s="1"/>
  <c r="D10"/>
  <c r="D7"/>
  <c r="D8"/>
  <c r="F9" i="4"/>
  <c r="F7"/>
  <c r="F10"/>
  <c r="F8"/>
  <c r="E9"/>
  <c r="E8"/>
  <c r="E7"/>
  <c r="E10"/>
  <c r="G2" i="3" l="1"/>
  <c r="F8"/>
  <c r="F10"/>
  <c r="F9"/>
  <c r="F7"/>
  <c r="F7" i="5"/>
  <c r="E8"/>
  <c r="F10"/>
  <c r="F8"/>
  <c r="G10"/>
  <c r="J9" s="1"/>
  <c r="G8"/>
  <c r="F9"/>
  <c r="G9"/>
  <c r="E7"/>
  <c r="E9"/>
  <c r="E10"/>
  <c r="G8" i="4"/>
  <c r="G9"/>
  <c r="G10"/>
  <c r="G7"/>
  <c r="G7" i="3" l="1"/>
  <c r="G10"/>
  <c r="G9"/>
  <c r="G8"/>
</calcChain>
</file>

<file path=xl/sharedStrings.xml><?xml version="1.0" encoding="utf-8"?>
<sst xmlns="http://schemas.openxmlformats.org/spreadsheetml/2006/main" count="524" uniqueCount="126">
  <si>
    <t>MASSA CORPO APPESO</t>
  </si>
  <si>
    <t>LUNGHEZZA CORDA</t>
  </si>
  <si>
    <t>0,075 Kg</t>
  </si>
  <si>
    <t>0,100 Kg</t>
  </si>
  <si>
    <t>0,150Kg</t>
  </si>
  <si>
    <t>0,55 m</t>
  </si>
  <si>
    <t>0,83 m</t>
  </si>
  <si>
    <t>1,03 m</t>
  </si>
  <si>
    <t xml:space="preserve"> (s)</t>
  </si>
  <si>
    <t xml:space="preserve">PERIODO MEDIO </t>
  </si>
  <si>
    <t xml:space="preserve">Lunghezze corde </t>
  </si>
  <si>
    <t>1a corda</t>
  </si>
  <si>
    <t>2a corda</t>
  </si>
  <si>
    <t>3a corda</t>
  </si>
  <si>
    <t>4a corda</t>
  </si>
  <si>
    <t>Misure finali (massa 0.075  Kg)</t>
  </si>
  <si>
    <t>Misure finali (massa 0.150  Kg)</t>
  </si>
  <si>
    <t>lunghezza corda  0,55 m</t>
  </si>
  <si>
    <t>(s)</t>
  </si>
  <si>
    <t>lunghezza corda  0,83 m</t>
  </si>
  <si>
    <t>lunghezza corda  1,03 m</t>
  </si>
  <si>
    <t>lunghezza corda  1,74 m</t>
  </si>
  <si>
    <t>PROVA 1</t>
  </si>
  <si>
    <t>PROVA 2</t>
  </si>
  <si>
    <t>PROVA 4</t>
  </si>
  <si>
    <t>PROVA 3</t>
  </si>
  <si>
    <t>MASSA IN Kg</t>
  </si>
  <si>
    <t>PERIODO 1</t>
  </si>
  <si>
    <t>PERIODO 2</t>
  </si>
  <si>
    <t>PERIODO 3</t>
  </si>
  <si>
    <t>PERIODO 4</t>
  </si>
  <si>
    <t>U.M.</t>
  </si>
  <si>
    <t>MISURE FINALI</t>
  </si>
  <si>
    <t>MASSE IN Kg</t>
  </si>
  <si>
    <t>PERIODI</t>
  </si>
  <si>
    <t xml:space="preserve"> PERIODO DI OGNI OSCILLAZIONE</t>
  </si>
  <si>
    <t>PERIODO DI 10 OSCILLAZIONI</t>
  </si>
  <si>
    <t>1,46 m</t>
  </si>
  <si>
    <t>FREQUENZA MEDIA PER LUNGHEZZA</t>
  </si>
  <si>
    <t>PERIODO MEDIO PER LUNGHEZZA</t>
  </si>
  <si>
    <t>(Hz)</t>
  </si>
  <si>
    <t>FREQUENZA DI OGNI OSCILLAZIONE</t>
  </si>
  <si>
    <t>T1</t>
  </si>
  <si>
    <t>T2</t>
  </si>
  <si>
    <t>T3</t>
  </si>
  <si>
    <t>T4</t>
  </si>
  <si>
    <t>T5</t>
  </si>
  <si>
    <t>T6</t>
  </si>
  <si>
    <t>L= 1,46 m</t>
  </si>
  <si>
    <t>L-T</t>
  </si>
  <si>
    <t>L-T^2</t>
  </si>
  <si>
    <t>589.52</t>
  </si>
  <si>
    <t>Oscillazioni</t>
  </si>
  <si>
    <t>Tempo</t>
  </si>
  <si>
    <t>Periodo</t>
  </si>
  <si>
    <t>Prove</t>
  </si>
  <si>
    <t>Periodo^2</t>
  </si>
  <si>
    <t>Min</t>
  </si>
  <si>
    <t>Max</t>
  </si>
  <si>
    <t>Media</t>
  </si>
  <si>
    <t>Dev.st</t>
  </si>
  <si>
    <t>Lunghezza filo (m)</t>
  </si>
  <si>
    <t>stima di g</t>
  </si>
  <si>
    <t>stima di sigma</t>
  </si>
  <si>
    <t>standard error</t>
  </si>
  <si>
    <t>OUTPUT RIEPILOGO</t>
  </si>
  <si>
    <t>Statistica della regressione</t>
  </si>
  <si>
    <t>R multiplo</t>
  </si>
  <si>
    <t>R al quadrato</t>
  </si>
  <si>
    <t>R al quadrato corretto</t>
  </si>
  <si>
    <t>Errore standard</t>
  </si>
  <si>
    <t>Osservazioni</t>
  </si>
  <si>
    <t>ANALISI VARIANZA</t>
  </si>
  <si>
    <t>Regressione</t>
  </si>
  <si>
    <t>Residuo</t>
  </si>
  <si>
    <t>Totale</t>
  </si>
  <si>
    <t>Intercetta</t>
  </si>
  <si>
    <t>gdl</t>
  </si>
  <si>
    <t>SQ</t>
  </si>
  <si>
    <t>MQ</t>
  </si>
  <si>
    <t>F</t>
  </si>
  <si>
    <t>Significatività F</t>
  </si>
  <si>
    <t>Coefficienti</t>
  </si>
  <si>
    <t>Stat t</t>
  </si>
  <si>
    <t>Valore di significatività</t>
  </si>
  <si>
    <t>Inferiore 95%</t>
  </si>
  <si>
    <t>Superiore 95%</t>
  </si>
  <si>
    <t>Inferiore 95,0%</t>
  </si>
  <si>
    <t>Superiore 95,0%</t>
  </si>
  <si>
    <t>con a</t>
  </si>
  <si>
    <t>senza a</t>
  </si>
  <si>
    <t>g stima</t>
  </si>
  <si>
    <t>se( g stima)</t>
  </si>
  <si>
    <t>x=4pi^2*</t>
  </si>
  <si>
    <t xml:space="preserve">con a </t>
  </si>
  <si>
    <t>se (g stima)</t>
  </si>
  <si>
    <t>prova 1</t>
  </si>
  <si>
    <t>10 oscillazioni</t>
  </si>
  <si>
    <t>lunghezza filo= 2,51 m</t>
  </si>
  <si>
    <t>prova 2</t>
  </si>
  <si>
    <t>lunghezza filo=2,51 m</t>
  </si>
  <si>
    <t>prova 3</t>
  </si>
  <si>
    <t>prova 4</t>
  </si>
  <si>
    <t>lunghezza filo = 2,51 m</t>
  </si>
  <si>
    <t>prova 5</t>
  </si>
  <si>
    <t>prova 6</t>
  </si>
  <si>
    <t>prova 7</t>
  </si>
  <si>
    <t>prova 8</t>
  </si>
  <si>
    <t>prova 9</t>
  </si>
  <si>
    <t xml:space="preserve">10 oscillazioni </t>
  </si>
  <si>
    <t>prove 10</t>
  </si>
  <si>
    <r>
      <t xml:space="preserve">lunghezza filo è 2,518 con un errore di </t>
    </r>
    <r>
      <rPr>
        <u/>
        <sz val="11"/>
        <color theme="1"/>
        <rFont val="Calibri"/>
        <family val="2"/>
        <scheme val="minor"/>
      </rPr>
      <t xml:space="preserve">+ </t>
    </r>
    <r>
      <rPr>
        <sz val="11"/>
        <color theme="1"/>
        <rFont val="Calibri"/>
        <family val="2"/>
        <scheme val="minor"/>
      </rPr>
      <t>0,5</t>
    </r>
  </si>
  <si>
    <t>tempo 31 s e 75 centesimi di s</t>
  </si>
  <si>
    <t>tempo 31 s e 94 centesimi di s</t>
  </si>
  <si>
    <t xml:space="preserve">tempo 31 s e 78 centesimi di s </t>
  </si>
  <si>
    <t>tempo 31 s e 82 centesimi di s</t>
  </si>
  <si>
    <t>tempo 31 s e 87 centesimo di s</t>
  </si>
  <si>
    <t xml:space="preserve">tempo 31 s e 63 centesimi di s </t>
  </si>
  <si>
    <t>tempo 31 s e 60 centesimi di s</t>
  </si>
  <si>
    <t>tempo 31 s e 63 centesimi di s</t>
  </si>
  <si>
    <t>tempo 31 s e 50 centesimi di s</t>
  </si>
  <si>
    <t xml:space="preserve">tempo 31 s e 82 centesimi di s </t>
  </si>
  <si>
    <t>,</t>
  </si>
  <si>
    <t>Media prove (s)</t>
  </si>
  <si>
    <t>T^2</t>
  </si>
  <si>
    <t>T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</si>
</sst>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  <charset val="1"/>
    </font>
    <font>
      <sz val="10"/>
      <color theme="1"/>
      <name val="Arial"/>
      <family val="2"/>
      <charset val="1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4506668294322"/>
        <bgColor auto="1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6" borderId="1" xfId="0" applyFill="1" applyBorder="1" applyAlignment="1">
      <alignment horizontal="right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6" borderId="0" xfId="0" applyFill="1"/>
    <xf numFmtId="0" fontId="1" fillId="8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8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6" borderId="8" xfId="0" applyFill="1" applyBorder="1" applyAlignment="1">
      <alignment horizontal="right"/>
    </xf>
    <xf numFmtId="0" fontId="0" fillId="6" borderId="9" xfId="0" applyFill="1" applyBorder="1"/>
    <xf numFmtId="0" fontId="0" fillId="9" borderId="10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/>
    <xf numFmtId="0" fontId="1" fillId="9" borderId="1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11" borderId="1" xfId="0" applyFont="1" applyFill="1" applyBorder="1" applyAlignment="1">
      <alignment horizont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18" borderId="1" xfId="0" applyFont="1" applyFill="1" applyBorder="1" applyAlignment="1">
      <alignment horizontal="center"/>
    </xf>
    <xf numFmtId="2" fontId="0" fillId="18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164" fontId="3" fillId="0" borderId="0" xfId="0" applyNumberFormat="1" applyFont="1" applyBorder="1"/>
    <xf numFmtId="0" fontId="0" fillId="18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18" borderId="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17" borderId="1" xfId="0" applyFill="1" applyBorder="1"/>
    <xf numFmtId="2" fontId="0" fillId="0" borderId="1" xfId="0" applyNumberFormat="1" applyFill="1" applyBorder="1"/>
    <xf numFmtId="2" fontId="5" fillId="6" borderId="1" xfId="0" applyNumberFormat="1" applyFont="1" applyFill="1" applyBorder="1"/>
    <xf numFmtId="0" fontId="6" fillId="5" borderId="1" xfId="0" applyFont="1" applyFill="1" applyBorder="1"/>
    <xf numFmtId="0" fontId="2" fillId="5" borderId="1" xfId="0" applyFont="1" applyFill="1" applyBorder="1"/>
    <xf numFmtId="0" fontId="0" fillId="0" borderId="0" xfId="0" applyFill="1" applyBorder="1" applyAlignment="1"/>
    <xf numFmtId="0" fontId="0" fillId="0" borderId="20" xfId="0" applyFill="1" applyBorder="1" applyAlignment="1"/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Continuous"/>
    </xf>
    <xf numFmtId="0" fontId="8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20" xfId="0" applyFont="1" applyFill="1" applyBorder="1" applyAlignment="1"/>
    <xf numFmtId="0" fontId="6" fillId="0" borderId="0" xfId="0" applyFont="1" applyFill="1" applyBorder="1" applyAlignment="1"/>
    <xf numFmtId="0" fontId="6" fillId="0" borderId="20" xfId="0" applyFont="1" applyFill="1" applyBorder="1" applyAlignment="1"/>
    <xf numFmtId="0" fontId="0" fillId="5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5" borderId="27" xfId="0" applyFont="1" applyFill="1" applyBorder="1"/>
    <xf numFmtId="0" fontId="2" fillId="5" borderId="28" xfId="0" applyFont="1" applyFill="1" applyBorder="1"/>
    <xf numFmtId="0" fontId="2" fillId="5" borderId="10" xfId="0" applyFont="1" applyFill="1" applyBorder="1"/>
    <xf numFmtId="0" fontId="2" fillId="5" borderId="12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9" fillId="0" borderId="0" xfId="0" applyFont="1" applyFill="1" applyBorder="1" applyAlignment="1"/>
    <xf numFmtId="0" fontId="9" fillId="0" borderId="20" xfId="0" applyFont="1" applyFill="1" applyBorder="1" applyAlignment="1"/>
    <xf numFmtId="0" fontId="0" fillId="19" borderId="1" xfId="0" applyFill="1" applyBorder="1" applyAlignment="1">
      <alignment horizontal="center"/>
    </xf>
    <xf numFmtId="0" fontId="0" fillId="19" borderId="1" xfId="0" applyFont="1" applyFill="1" applyBorder="1" applyAlignment="1">
      <alignment horizontal="center"/>
    </xf>
    <xf numFmtId="2" fontId="0" fillId="19" borderId="1" xfId="0" applyNumberFormat="1" applyFill="1" applyBorder="1" applyAlignment="1">
      <alignment horizontal="center"/>
    </xf>
    <xf numFmtId="2" fontId="0" fillId="19" borderId="1" xfId="0" applyNumberFormat="1" applyFont="1" applyFill="1" applyBorder="1" applyAlignment="1">
      <alignment horizontal="center"/>
    </xf>
    <xf numFmtId="0" fontId="4" fillId="19" borderId="1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1" xfId="0" applyFill="1" applyBorder="1"/>
    <xf numFmtId="0" fontId="0" fillId="20" borderId="1" xfId="0" applyFill="1" applyBorder="1" applyAlignment="1">
      <alignment horizontal="right"/>
    </xf>
    <xf numFmtId="2" fontId="0" fillId="20" borderId="1" xfId="0" applyNumberFormat="1" applyFill="1" applyBorder="1" applyAlignment="1">
      <alignment horizontal="right"/>
    </xf>
    <xf numFmtId="0" fontId="2" fillId="5" borderId="13" xfId="0" applyFont="1" applyFill="1" applyBorder="1"/>
    <xf numFmtId="0" fontId="2" fillId="5" borderId="15" xfId="0" applyFont="1" applyFill="1" applyBorder="1"/>
    <xf numFmtId="0" fontId="2" fillId="5" borderId="22" xfId="0" applyFont="1" applyFill="1" applyBorder="1"/>
    <xf numFmtId="0" fontId="0" fillId="1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1" fillId="16" borderId="18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1"/>
  <c:chart>
    <c:title/>
    <c:plotArea>
      <c:layout/>
      <c:lineChart>
        <c:grouping val="standard"/>
        <c:ser>
          <c:idx val="1"/>
          <c:order val="0"/>
          <c:tx>
            <c:v>periodo in funzione della lunghezza (m=0,100 Kg)</c:v>
          </c:tx>
          <c:cat>
            <c:numRef>
              <c:f>Foglio1!$D$31:$G$31</c:f>
              <c:numCache>
                <c:formatCode>General</c:formatCode>
                <c:ptCount val="4"/>
                <c:pt idx="0">
                  <c:v>14.93</c:v>
                </c:pt>
                <c:pt idx="1">
                  <c:v>18.41</c:v>
                </c:pt>
                <c:pt idx="2">
                  <c:v>20.79</c:v>
                </c:pt>
                <c:pt idx="3">
                  <c:v>24.26</c:v>
                </c:pt>
              </c:numCache>
            </c:numRef>
          </c:cat>
          <c:val>
            <c:numRef>
              <c:f>Foglio1!$C$2:$C$5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val>
        </c:ser>
        <c:dLbls/>
        <c:marker val="1"/>
        <c:axId val="93057408"/>
        <c:axId val="93058944"/>
      </c:lineChart>
      <c:catAx>
        <c:axId val="93057408"/>
        <c:scaling>
          <c:orientation val="minMax"/>
        </c:scaling>
        <c:axPos val="b"/>
        <c:numFmt formatCode="General" sourceLinked="1"/>
        <c:tickLblPos val="nextTo"/>
        <c:crossAx val="93058944"/>
        <c:crosses val="autoZero"/>
        <c:auto val="1"/>
        <c:lblAlgn val="ctr"/>
        <c:lblOffset val="100"/>
      </c:catAx>
      <c:valAx>
        <c:axId val="93058944"/>
        <c:scaling>
          <c:orientation val="minMax"/>
        </c:scaling>
        <c:axPos val="l"/>
        <c:majorGridlines/>
        <c:numFmt formatCode="General" sourceLinked="1"/>
        <c:tickLblPos val="nextTo"/>
        <c:crossAx val="930574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5"/>
  <c:chart>
    <c:title/>
    <c:plotArea>
      <c:layout/>
      <c:lineChart>
        <c:grouping val="standard"/>
        <c:ser>
          <c:idx val="0"/>
          <c:order val="0"/>
          <c:tx>
            <c:v>Periodo in funzione della lunghezza (0,100 Kg)</c:v>
          </c:tx>
          <c:marker>
            <c:spPr>
              <a:solidFill>
                <a:srgbClr val="00B050"/>
              </a:solidFill>
            </c:spPr>
          </c:marker>
          <c:cat>
            <c:numRef>
              <c:f>Foglio1!$U$48:$X$48</c:f>
              <c:numCache>
                <c:formatCode>General</c:formatCode>
                <c:ptCount val="4"/>
                <c:pt idx="0">
                  <c:v>1.4930000000000001</c:v>
                </c:pt>
                <c:pt idx="1">
                  <c:v>1.841</c:v>
                </c:pt>
                <c:pt idx="2">
                  <c:v>2.0790000000000002</c:v>
                </c:pt>
                <c:pt idx="3">
                  <c:v>2.4260000000000002</c:v>
                </c:pt>
              </c:numCache>
            </c:numRef>
          </c:cat>
          <c:val>
            <c:numRef>
              <c:f>Foglio1!$U$25:$X$25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/>
        <c:marker val="1"/>
        <c:axId val="118694656"/>
        <c:axId val="118696192"/>
      </c:lineChart>
      <c:catAx>
        <c:axId val="118694656"/>
        <c:scaling>
          <c:orientation val="minMax"/>
        </c:scaling>
        <c:axPos val="b"/>
        <c:numFmt formatCode="General" sourceLinked="1"/>
        <c:tickLblPos val="nextTo"/>
        <c:crossAx val="118696192"/>
        <c:crosses val="autoZero"/>
        <c:auto val="1"/>
        <c:lblAlgn val="ctr"/>
        <c:lblOffset val="100"/>
      </c:catAx>
      <c:valAx>
        <c:axId val="118696192"/>
        <c:scaling>
          <c:orientation val="minMax"/>
        </c:scaling>
        <c:axPos val="l"/>
        <c:majorGridlines/>
        <c:numFmt formatCode="General" sourceLinked="1"/>
        <c:tickLblPos val="nextTo"/>
        <c:crossAx val="1186946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8"/>
  <c:chart>
    <c:title/>
    <c:plotArea>
      <c:layout/>
      <c:lineChart>
        <c:grouping val="standard"/>
        <c:ser>
          <c:idx val="0"/>
          <c:order val="0"/>
          <c:tx>
            <c:v>Periodo in funzione della lunghezza (0,075 Kg)</c:v>
          </c:tx>
          <c:cat>
            <c:numRef>
              <c:f>Foglio1!$U$61:$X$61</c:f>
              <c:numCache>
                <c:formatCode>General</c:formatCode>
                <c:ptCount val="4"/>
                <c:pt idx="0">
                  <c:v>1.4870000000000001</c:v>
                </c:pt>
                <c:pt idx="1">
                  <c:v>1.887</c:v>
                </c:pt>
                <c:pt idx="2">
                  <c:v>2.0379999999999998</c:v>
                </c:pt>
                <c:pt idx="3">
                  <c:v>2.411</c:v>
                </c:pt>
              </c:numCache>
            </c:numRef>
          </c:cat>
          <c:val>
            <c:numRef>
              <c:f>Foglio1!$U$25:$X$25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/>
        <c:marker val="1"/>
        <c:axId val="118712576"/>
        <c:axId val="118714368"/>
      </c:lineChart>
      <c:catAx>
        <c:axId val="118712576"/>
        <c:scaling>
          <c:orientation val="minMax"/>
        </c:scaling>
        <c:axPos val="b"/>
        <c:numFmt formatCode="General" sourceLinked="1"/>
        <c:tickLblPos val="nextTo"/>
        <c:crossAx val="118714368"/>
        <c:crosses val="autoZero"/>
        <c:auto val="1"/>
        <c:lblAlgn val="ctr"/>
        <c:lblOffset val="100"/>
      </c:catAx>
      <c:valAx>
        <c:axId val="118714368"/>
        <c:scaling>
          <c:orientation val="minMax"/>
        </c:scaling>
        <c:axPos val="l"/>
        <c:majorGridlines/>
        <c:numFmt formatCode="General" sourceLinked="1"/>
        <c:tickLblPos val="nextTo"/>
        <c:crossAx val="11871257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6"/>
  <c:chart>
    <c:title/>
    <c:plotArea>
      <c:layout/>
      <c:lineChart>
        <c:grouping val="standard"/>
        <c:ser>
          <c:idx val="0"/>
          <c:order val="0"/>
          <c:tx>
            <c:v>Periodo in funzione della lunghezza (0,150 Kg)</c:v>
          </c:tx>
          <c:cat>
            <c:numRef>
              <c:f>Foglio1!$U$75:$X$75</c:f>
              <c:numCache>
                <c:formatCode>General</c:formatCode>
                <c:ptCount val="4"/>
                <c:pt idx="0">
                  <c:v>1.496</c:v>
                </c:pt>
                <c:pt idx="1">
                  <c:v>1.837</c:v>
                </c:pt>
                <c:pt idx="2">
                  <c:v>2.0369999999999999</c:v>
                </c:pt>
                <c:pt idx="3">
                  <c:v>2.4470000000000001</c:v>
                </c:pt>
              </c:numCache>
            </c:numRef>
          </c:cat>
          <c:val>
            <c:numRef>
              <c:f>Foglio1!$U$25:$X$25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/>
        <c:marker val="1"/>
        <c:axId val="118755328"/>
        <c:axId val="118756864"/>
      </c:lineChart>
      <c:catAx>
        <c:axId val="118755328"/>
        <c:scaling>
          <c:orientation val="minMax"/>
        </c:scaling>
        <c:axPos val="b"/>
        <c:numFmt formatCode="General" sourceLinked="1"/>
        <c:tickLblPos val="nextTo"/>
        <c:crossAx val="118756864"/>
        <c:crosses val="autoZero"/>
        <c:auto val="1"/>
        <c:lblAlgn val="ctr"/>
        <c:lblOffset val="100"/>
      </c:catAx>
      <c:valAx>
        <c:axId val="118756864"/>
        <c:scaling>
          <c:orientation val="minMax"/>
        </c:scaling>
        <c:axPos val="l"/>
        <c:majorGridlines/>
        <c:numFmt formatCode="General" sourceLinked="1"/>
        <c:tickLblPos val="nextTo"/>
        <c:crossAx val="11875532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Lunghezza 0,55 m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v>Lunghezza 0,55</c:v>
          </c:tx>
          <c:cat>
            <c:strRef>
              <c:f>Foglio1!$U$94:$U$96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Foglio1!$V$94:$V$96</c:f>
              <c:numCache>
                <c:formatCode>General</c:formatCode>
                <c:ptCount val="3"/>
                <c:pt idx="0">
                  <c:v>1.4870000000000001</c:v>
                </c:pt>
                <c:pt idx="1">
                  <c:v>1.4930000000000001</c:v>
                </c:pt>
                <c:pt idx="2">
                  <c:v>1.496</c:v>
                </c:pt>
              </c:numCache>
            </c:numRef>
          </c:val>
        </c:ser>
        <c:dLbls/>
        <c:marker val="1"/>
        <c:axId val="118789632"/>
        <c:axId val="118791168"/>
      </c:lineChart>
      <c:catAx>
        <c:axId val="118789632"/>
        <c:scaling>
          <c:orientation val="minMax"/>
        </c:scaling>
        <c:axPos val="b"/>
        <c:numFmt formatCode="General" sourceLinked="0"/>
        <c:tickLblPos val="nextTo"/>
        <c:crossAx val="118791168"/>
        <c:crosses val="autoZero"/>
        <c:auto val="1"/>
        <c:lblAlgn val="ctr"/>
        <c:lblOffset val="100"/>
      </c:catAx>
      <c:valAx>
        <c:axId val="118791168"/>
        <c:scaling>
          <c:orientation val="minMax"/>
        </c:scaling>
        <c:axPos val="l"/>
        <c:majorGridlines/>
        <c:numFmt formatCode="General" sourceLinked="1"/>
        <c:tickLblPos val="nextTo"/>
        <c:crossAx val="1187896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/>
    <c:plotArea>
      <c:layout/>
      <c:lineChart>
        <c:grouping val="standard"/>
        <c:ser>
          <c:idx val="0"/>
          <c:order val="0"/>
          <c:tx>
            <c:v>Lunghezza 0,83 m</c:v>
          </c:tx>
          <c:cat>
            <c:strRef>
              <c:f>Foglio1!$U$110:$U$112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Foglio1!$V$110:$V$112</c:f>
              <c:numCache>
                <c:formatCode>General</c:formatCode>
                <c:ptCount val="3"/>
                <c:pt idx="0">
                  <c:v>1.887</c:v>
                </c:pt>
                <c:pt idx="1">
                  <c:v>1.841</c:v>
                </c:pt>
                <c:pt idx="2">
                  <c:v>1.837</c:v>
                </c:pt>
              </c:numCache>
            </c:numRef>
          </c:val>
        </c:ser>
        <c:dLbls/>
        <c:marker val="1"/>
        <c:axId val="118828032"/>
        <c:axId val="118833920"/>
      </c:lineChart>
      <c:catAx>
        <c:axId val="118828032"/>
        <c:scaling>
          <c:orientation val="minMax"/>
        </c:scaling>
        <c:axPos val="b"/>
        <c:numFmt formatCode="General" sourceLinked="0"/>
        <c:tickLblPos val="nextTo"/>
        <c:crossAx val="118833920"/>
        <c:crosses val="autoZero"/>
        <c:auto val="1"/>
        <c:lblAlgn val="ctr"/>
        <c:lblOffset val="100"/>
      </c:catAx>
      <c:valAx>
        <c:axId val="118833920"/>
        <c:scaling>
          <c:orientation val="minMax"/>
        </c:scaling>
        <c:axPos val="l"/>
        <c:majorGridlines/>
        <c:numFmt formatCode="General" sourceLinked="1"/>
        <c:tickLblPos val="nextTo"/>
        <c:crossAx val="11882803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8"/>
  <c:chart>
    <c:title/>
    <c:plotArea>
      <c:layout/>
      <c:lineChart>
        <c:grouping val="standard"/>
        <c:ser>
          <c:idx val="0"/>
          <c:order val="0"/>
          <c:tx>
            <c:v>Lunghezza 1,03 m</c:v>
          </c:tx>
          <c:cat>
            <c:strRef>
              <c:f>Foglio1!$U$127:$U$129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Foglio1!$V$127:$V$129</c:f>
              <c:numCache>
                <c:formatCode>General</c:formatCode>
                <c:ptCount val="3"/>
                <c:pt idx="0">
                  <c:v>2.0379999999999998</c:v>
                </c:pt>
                <c:pt idx="1">
                  <c:v>2.0790000000000002</c:v>
                </c:pt>
                <c:pt idx="2">
                  <c:v>2.0369999999999999</c:v>
                </c:pt>
              </c:numCache>
            </c:numRef>
          </c:val>
        </c:ser>
        <c:dLbls/>
        <c:marker val="1"/>
        <c:axId val="118866688"/>
        <c:axId val="118868224"/>
      </c:lineChart>
      <c:catAx>
        <c:axId val="118866688"/>
        <c:scaling>
          <c:orientation val="minMax"/>
        </c:scaling>
        <c:axPos val="b"/>
        <c:numFmt formatCode="General" sourceLinked="0"/>
        <c:tickLblPos val="nextTo"/>
        <c:crossAx val="118868224"/>
        <c:crosses val="autoZero"/>
        <c:auto val="1"/>
        <c:lblAlgn val="ctr"/>
        <c:lblOffset val="100"/>
      </c:catAx>
      <c:valAx>
        <c:axId val="118868224"/>
        <c:scaling>
          <c:orientation val="minMax"/>
        </c:scaling>
        <c:axPos val="l"/>
        <c:majorGridlines/>
        <c:numFmt formatCode="General" sourceLinked="1"/>
        <c:tickLblPos val="nextTo"/>
        <c:crossAx val="1188666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5"/>
  <c:chart>
    <c:title/>
    <c:plotArea>
      <c:layout/>
      <c:lineChart>
        <c:grouping val="standard"/>
        <c:ser>
          <c:idx val="0"/>
          <c:order val="0"/>
          <c:tx>
            <c:v>Lunghezza 1,46 m</c:v>
          </c:tx>
          <c:cat>
            <c:strRef>
              <c:f>Foglio1!$U$142:$U$144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Foglio1!$V$142:$V$144</c:f>
              <c:numCache>
                <c:formatCode>General</c:formatCode>
                <c:ptCount val="3"/>
                <c:pt idx="0">
                  <c:v>2.411</c:v>
                </c:pt>
                <c:pt idx="1">
                  <c:v>2.4260000000000002</c:v>
                </c:pt>
                <c:pt idx="2">
                  <c:v>2.4470000000000001</c:v>
                </c:pt>
              </c:numCache>
            </c:numRef>
          </c:val>
        </c:ser>
        <c:dLbls/>
        <c:marker val="1"/>
        <c:axId val="118905088"/>
        <c:axId val="118910976"/>
      </c:lineChart>
      <c:catAx>
        <c:axId val="118905088"/>
        <c:scaling>
          <c:orientation val="minMax"/>
        </c:scaling>
        <c:axPos val="b"/>
        <c:numFmt formatCode="General" sourceLinked="0"/>
        <c:tickLblPos val="nextTo"/>
        <c:crossAx val="118910976"/>
        <c:crosses val="autoZero"/>
        <c:auto val="1"/>
        <c:lblAlgn val="ctr"/>
        <c:lblOffset val="100"/>
      </c:catAx>
      <c:valAx>
        <c:axId val="118910976"/>
        <c:scaling>
          <c:orientation val="minMax"/>
        </c:scaling>
        <c:axPos val="l"/>
        <c:majorGridlines/>
        <c:numFmt formatCode="General" sourceLinked="1"/>
        <c:tickLblPos val="nextTo"/>
        <c:crossAx val="1189050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lineChart>
        <c:grouping val="standard"/>
        <c:ser>
          <c:idx val="0"/>
          <c:order val="0"/>
          <c:tx>
            <c:v>L-T^2</c:v>
          </c:tx>
          <c:marker>
            <c:symbol val="none"/>
          </c:marker>
          <c:cat>
            <c:numRef>
              <c:f>Foglio1!$G$2:$G$5</c:f>
              <c:numCache>
                <c:formatCode>General</c:formatCode>
                <c:ptCount val="4"/>
                <c:pt idx="0">
                  <c:v>14.92</c:v>
                </c:pt>
                <c:pt idx="1">
                  <c:v>18.55</c:v>
                </c:pt>
                <c:pt idx="2">
                  <c:v>20.513332999999999</c:v>
                </c:pt>
                <c:pt idx="3">
                  <c:v>24.28</c:v>
                </c:pt>
              </c:numCache>
            </c:numRef>
          </c:cat>
          <c:val>
            <c:numRef>
              <c:f>Foglio1!$F$2:$F$5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val>
        </c:ser>
        <c:dLbls/>
        <c:marker val="1"/>
        <c:axId val="118943744"/>
        <c:axId val="118945280"/>
      </c:lineChart>
      <c:catAx>
        <c:axId val="118943744"/>
        <c:scaling>
          <c:orientation val="minMax"/>
        </c:scaling>
        <c:axPos val="b"/>
        <c:numFmt formatCode="General" sourceLinked="1"/>
        <c:tickLblPos val="nextTo"/>
        <c:crossAx val="118945280"/>
        <c:crosses val="autoZero"/>
        <c:auto val="1"/>
        <c:lblAlgn val="ctr"/>
        <c:lblOffset val="100"/>
      </c:catAx>
      <c:valAx>
        <c:axId val="118945280"/>
        <c:scaling>
          <c:orientation val="minMax"/>
        </c:scaling>
        <c:axPos val="l"/>
        <c:majorGridlines/>
        <c:numFmt formatCode="General" sourceLinked="1"/>
        <c:tickLblPos val="nextTo"/>
        <c:crossAx val="1189437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lineChart>
        <c:grouping val="standard"/>
        <c:ser>
          <c:idx val="0"/>
          <c:order val="0"/>
          <c:tx>
            <c:v>L-T^2</c:v>
          </c:tx>
          <c:marker>
            <c:symbol val="none"/>
          </c:marker>
          <c:cat>
            <c:strRef>
              <c:f>Foglio1!$AM$10:$AM$13</c:f>
              <c:strCache>
                <c:ptCount val="4"/>
                <c:pt idx="0">
                  <c:v>222,6</c:v>
                </c:pt>
                <c:pt idx="1">
                  <c:v>344,1</c:v>
                </c:pt>
                <c:pt idx="2">
                  <c:v>420,8</c:v>
                </c:pt>
                <c:pt idx="3">
                  <c:v>589.52</c:v>
                </c:pt>
              </c:strCache>
            </c:strRef>
          </c:cat>
          <c:val>
            <c:numRef>
              <c:f>Foglio1!$AL$10:$AL$13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val>
        </c:ser>
        <c:dLbls/>
        <c:marker val="1"/>
        <c:axId val="118961280"/>
        <c:axId val="118962816"/>
      </c:lineChart>
      <c:catAx>
        <c:axId val="118961280"/>
        <c:scaling>
          <c:orientation val="minMax"/>
        </c:scaling>
        <c:axPos val="b"/>
        <c:numFmt formatCode="General" sourceLinked="0"/>
        <c:tickLblPos val="nextTo"/>
        <c:crossAx val="118962816"/>
        <c:crosses val="autoZero"/>
        <c:auto val="1"/>
        <c:lblAlgn val="ctr"/>
        <c:lblOffset val="100"/>
      </c:catAx>
      <c:valAx>
        <c:axId val="118962816"/>
        <c:scaling>
          <c:orientation val="minMax"/>
        </c:scaling>
        <c:axPos val="l"/>
        <c:majorGridlines/>
        <c:numFmt formatCode="General" sourceLinked="1"/>
        <c:tickLblPos val="nextTo"/>
        <c:crossAx val="1189612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scatterChart>
        <c:scatterStyle val="lineMarker"/>
        <c:ser>
          <c:idx val="0"/>
          <c:order val="0"/>
          <c:tx>
            <c:v>T-L</c:v>
          </c:tx>
          <c:spPr>
            <a:ln w="28575">
              <a:noFill/>
            </a:ln>
          </c:spPr>
          <c:trendline>
            <c:trendlineType val="log"/>
          </c:trendline>
          <c:xVal>
            <c:numRef>
              <c:f>'0,075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'0,075 Kg'!$E$2:$E$5</c:f>
              <c:numCache>
                <c:formatCode>General</c:formatCode>
                <c:ptCount val="4"/>
                <c:pt idx="0">
                  <c:v>1.4869999999999999</c:v>
                </c:pt>
                <c:pt idx="1">
                  <c:v>1.887</c:v>
                </c:pt>
                <c:pt idx="2">
                  <c:v>2.0379999999999998</c:v>
                </c:pt>
                <c:pt idx="3">
                  <c:v>2.411</c:v>
                </c:pt>
              </c:numCache>
            </c:numRef>
          </c:yVal>
        </c:ser>
        <c:dLbls/>
        <c:axId val="119074816"/>
        <c:axId val="119076352"/>
      </c:scatterChart>
      <c:valAx>
        <c:axId val="119074816"/>
        <c:scaling>
          <c:orientation val="minMax"/>
        </c:scaling>
        <c:axPos val="b"/>
        <c:numFmt formatCode="General" sourceLinked="1"/>
        <c:tickLblPos val="nextTo"/>
        <c:crossAx val="119076352"/>
        <c:crosses val="autoZero"/>
        <c:crossBetween val="midCat"/>
      </c:valAx>
      <c:valAx>
        <c:axId val="119076352"/>
        <c:scaling>
          <c:orientation val="minMax"/>
        </c:scaling>
        <c:axPos val="l"/>
        <c:majorGridlines/>
        <c:numFmt formatCode="General" sourceLinked="1"/>
        <c:tickLblPos val="nextTo"/>
        <c:crossAx val="119074816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4"/>
  <c:chart>
    <c:title/>
    <c:plotArea>
      <c:layout/>
      <c:lineChart>
        <c:grouping val="standard"/>
        <c:ser>
          <c:idx val="0"/>
          <c:order val="0"/>
          <c:tx>
            <c:v>periodo in funzione della lunghezza (0,075 Kg)</c:v>
          </c:tx>
          <c:cat>
            <c:numRef>
              <c:f>Foglio1!$D$31:$G$31</c:f>
              <c:numCache>
                <c:formatCode>General</c:formatCode>
                <c:ptCount val="4"/>
                <c:pt idx="0">
                  <c:v>14.93</c:v>
                </c:pt>
                <c:pt idx="1">
                  <c:v>18.41</c:v>
                </c:pt>
                <c:pt idx="2">
                  <c:v>20.79</c:v>
                </c:pt>
                <c:pt idx="3">
                  <c:v>24.26</c:v>
                </c:pt>
              </c:numCache>
            </c:numRef>
          </c:cat>
          <c:val>
            <c:numRef>
              <c:f>Foglio1!$C$2:$C$5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val>
        </c:ser>
        <c:dLbls/>
        <c:marker val="1"/>
        <c:axId val="93415296"/>
        <c:axId val="93416832"/>
      </c:lineChart>
      <c:catAx>
        <c:axId val="93415296"/>
        <c:scaling>
          <c:orientation val="minMax"/>
        </c:scaling>
        <c:axPos val="b"/>
        <c:numFmt formatCode="General" sourceLinked="1"/>
        <c:tickLblPos val="nextTo"/>
        <c:crossAx val="93416832"/>
        <c:crosses val="autoZero"/>
        <c:auto val="1"/>
        <c:lblAlgn val="ctr"/>
        <c:lblOffset val="100"/>
      </c:catAx>
      <c:valAx>
        <c:axId val="93416832"/>
        <c:scaling>
          <c:orientation val="minMax"/>
        </c:scaling>
        <c:axPos val="l"/>
        <c:majorGridlines/>
        <c:numFmt formatCode="General" sourceLinked="1"/>
        <c:tickLblPos val="nextTo"/>
        <c:crossAx val="934152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>
        <c:manualLayout>
          <c:layoutTarget val="inner"/>
          <c:xMode val="edge"/>
          <c:yMode val="edge"/>
          <c:x val="8.359747166435659E-2"/>
          <c:y val="0.19480351414406533"/>
          <c:w val="0.72408052925968525"/>
          <c:h val="0.68921660834062382"/>
        </c:manualLayout>
      </c:layout>
      <c:scatterChart>
        <c:scatterStyle val="lineMarker"/>
        <c:ser>
          <c:idx val="0"/>
          <c:order val="0"/>
          <c:tx>
            <c:v>T^2-L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'0,075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'0,075 Kg'!$F$2:$F$5</c:f>
              <c:numCache>
                <c:formatCode>0.00</c:formatCode>
                <c:ptCount val="4"/>
                <c:pt idx="0">
                  <c:v>2.2111689999999995</c:v>
                </c:pt>
                <c:pt idx="1">
                  <c:v>3.5607690000000001</c:v>
                </c:pt>
                <c:pt idx="2">
                  <c:v>4.1534439999999995</c:v>
                </c:pt>
                <c:pt idx="3">
                  <c:v>5.8129210000000002</c:v>
                </c:pt>
              </c:numCache>
            </c:numRef>
          </c:yVal>
        </c:ser>
        <c:dLbls/>
        <c:axId val="119109888"/>
        <c:axId val="119111680"/>
      </c:scatterChart>
      <c:valAx>
        <c:axId val="119109888"/>
        <c:scaling>
          <c:orientation val="minMax"/>
        </c:scaling>
        <c:axPos val="b"/>
        <c:numFmt formatCode="General" sourceLinked="1"/>
        <c:tickLblPos val="nextTo"/>
        <c:crossAx val="119111680"/>
        <c:crosses val="autoZero"/>
        <c:crossBetween val="midCat"/>
      </c:valAx>
      <c:valAx>
        <c:axId val="119111680"/>
        <c:scaling>
          <c:orientation val="minMax"/>
        </c:scaling>
        <c:axPos val="l"/>
        <c:majorGridlines/>
        <c:numFmt formatCode="0.00" sourceLinked="1"/>
        <c:tickLblPos val="nextTo"/>
        <c:crossAx val="119109888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2"/>
  <c:chart>
    <c:title/>
    <c:plotArea>
      <c:layout/>
      <c:scatterChart>
        <c:scatterStyle val="lineMarker"/>
        <c:ser>
          <c:idx val="0"/>
          <c:order val="0"/>
          <c:tx>
            <c:v>Periodo</c:v>
          </c:tx>
          <c:spPr>
            <a:ln w="47625">
              <a:noFill/>
            </a:ln>
          </c:spPr>
          <c:trendline>
            <c:trendlineType val="log"/>
          </c:trendline>
          <c:xVal>
            <c:numRef>
              <c:f>'[1]0,100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'[1]0,100 Kg'!$E$2:$E$5</c:f>
              <c:numCache>
                <c:formatCode>General</c:formatCode>
                <c:ptCount val="4"/>
                <c:pt idx="0">
                  <c:v>1.4929999999999999</c:v>
                </c:pt>
                <c:pt idx="1">
                  <c:v>1.841</c:v>
                </c:pt>
                <c:pt idx="2">
                  <c:v>2.0789999999999997</c:v>
                </c:pt>
                <c:pt idx="3">
                  <c:v>2.4260000000000002</c:v>
                </c:pt>
              </c:numCache>
            </c:numRef>
          </c:yVal>
        </c:ser>
        <c:dLbls/>
        <c:axId val="119186560"/>
        <c:axId val="119188480"/>
      </c:scatterChart>
      <c:valAx>
        <c:axId val="119186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Lunghezza filo (m)</a:t>
                </a:r>
              </a:p>
            </c:rich>
          </c:tx>
        </c:title>
        <c:numFmt formatCode="General" sourceLinked="1"/>
        <c:tickLblPos val="nextTo"/>
        <c:crossAx val="119188480"/>
        <c:crosses val="autoZero"/>
        <c:crossBetween val="midCat"/>
      </c:valAx>
      <c:valAx>
        <c:axId val="119188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Periodo (s)</a:t>
                </a:r>
              </a:p>
            </c:rich>
          </c:tx>
        </c:title>
        <c:numFmt formatCode="General" sourceLinked="1"/>
        <c:tickLblPos val="nextTo"/>
        <c:crossAx val="119186560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2"/>
  <c:chart>
    <c:title>
      <c:tx>
        <c:rich>
          <a:bodyPr/>
          <a:lstStyle/>
          <a:p>
            <a:pPr>
              <a:defRPr/>
            </a:pPr>
            <a:r>
              <a:rPr lang="en-US"/>
              <a:t>Periodo</a:t>
            </a:r>
            <a:r>
              <a:rPr lang="en-US" baseline="30000"/>
              <a:t>2</a:t>
            </a:r>
            <a:endParaRPr lang="en-US"/>
          </a:p>
        </c:rich>
      </c:tx>
    </c:title>
    <c:plotArea>
      <c:layout/>
      <c:scatterChart>
        <c:scatterStyle val="lineMarker"/>
        <c:ser>
          <c:idx val="0"/>
          <c:order val="0"/>
          <c:tx>
            <c:v>Periodo^2</c:v>
          </c:tx>
          <c:spPr>
            <a:ln w="4762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trendlineLbl>
              <c:numFmt formatCode="General" sourceLinked="0"/>
            </c:trendlineLbl>
          </c:trendline>
          <c:xVal>
            <c:numRef>
              <c:f>'[1]0,100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'[1]0,100 Kg'!$F$2:$F$5</c:f>
              <c:numCache>
                <c:formatCode>General</c:formatCode>
                <c:ptCount val="4"/>
                <c:pt idx="0">
                  <c:v>2.2290489999999998</c:v>
                </c:pt>
                <c:pt idx="1">
                  <c:v>3.389281</c:v>
                </c:pt>
                <c:pt idx="2">
                  <c:v>4.3222409999999991</c:v>
                </c:pt>
                <c:pt idx="3">
                  <c:v>5.8854760000000006</c:v>
                </c:pt>
              </c:numCache>
            </c:numRef>
          </c:yVal>
        </c:ser>
        <c:dLbls/>
        <c:axId val="119284864"/>
        <c:axId val="119286784"/>
      </c:scatterChart>
      <c:valAx>
        <c:axId val="119284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Lunghezza filo (m)</a:t>
                </a:r>
              </a:p>
            </c:rich>
          </c:tx>
        </c:title>
        <c:numFmt formatCode="General" sourceLinked="1"/>
        <c:tickLblPos val="nextTo"/>
        <c:crossAx val="119286784"/>
        <c:crosses val="autoZero"/>
        <c:crossBetween val="midCat"/>
      </c:valAx>
      <c:valAx>
        <c:axId val="1192867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Periodo2  (s)</a:t>
                </a:r>
              </a:p>
            </c:rich>
          </c:tx>
        </c:title>
        <c:numFmt formatCode="General" sourceLinked="1"/>
        <c:tickLblPos val="nextTo"/>
        <c:crossAx val="119284864"/>
        <c:crosses val="autoZero"/>
        <c:crossBetween val="midCat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2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'0,150 Kg'!$E$1</c:f>
              <c:strCache>
                <c:ptCount val="1"/>
                <c:pt idx="0">
                  <c:v>Periodo</c:v>
                </c:pt>
              </c:strCache>
            </c:strRef>
          </c:tx>
          <c:spPr>
            <a:ln w="47625">
              <a:noFill/>
            </a:ln>
          </c:spPr>
          <c:trendline>
            <c:trendlineType val="log"/>
          </c:trendline>
          <c:xVal>
            <c:numRef>
              <c:f>'0,150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'0,150 Kg'!$E$2:$E$5</c:f>
              <c:numCache>
                <c:formatCode>General</c:formatCode>
                <c:ptCount val="4"/>
                <c:pt idx="0">
                  <c:v>1.496</c:v>
                </c:pt>
                <c:pt idx="1">
                  <c:v>1.8370000000000002</c:v>
                </c:pt>
                <c:pt idx="2">
                  <c:v>2.0369999999999999</c:v>
                </c:pt>
                <c:pt idx="3">
                  <c:v>2.4470000000000001</c:v>
                </c:pt>
              </c:numCache>
            </c:numRef>
          </c:yVal>
        </c:ser>
        <c:dLbls/>
        <c:axId val="119272192"/>
        <c:axId val="119274112"/>
      </c:scatterChart>
      <c:valAx>
        <c:axId val="11927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Lunghezza</a:t>
                </a:r>
                <a:r>
                  <a:rPr lang="it-IT" baseline="0"/>
                  <a:t> filo (m)</a:t>
                </a:r>
              </a:p>
            </c:rich>
          </c:tx>
          <c:layout>
            <c:manualLayout>
              <c:xMode val="edge"/>
              <c:yMode val="edge"/>
              <c:x val="0.37262719810920891"/>
              <c:y val="0.89256926217556143"/>
            </c:manualLayout>
          </c:layout>
        </c:title>
        <c:numFmt formatCode="General" sourceLinked="1"/>
        <c:tickLblPos val="nextTo"/>
        <c:crossAx val="119274112"/>
        <c:crosses val="autoZero"/>
        <c:crossBetween val="midCat"/>
      </c:valAx>
      <c:valAx>
        <c:axId val="1192741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Periodo(s)</a:t>
                </a:r>
              </a:p>
            </c:rich>
          </c:tx>
          <c:layout/>
        </c:title>
        <c:numFmt formatCode="General" sourceLinked="1"/>
        <c:tickLblPos val="nextTo"/>
        <c:crossAx val="11927219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2"/>
  <c:chart>
    <c:title>
      <c:tx>
        <c:rich>
          <a:bodyPr/>
          <a:lstStyle/>
          <a:p>
            <a:pPr>
              <a:defRPr/>
            </a:pPr>
            <a:r>
              <a:rPr lang="en-US"/>
              <a:t>Periodo</a:t>
            </a:r>
            <a:r>
              <a:rPr lang="en-US" baseline="30000"/>
              <a:t>2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Periodo^2</c:v>
          </c:tx>
          <c:spPr>
            <a:ln w="4762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trendlineLbl>
              <c:layout/>
              <c:numFmt formatCode="General" sourceLinked="0"/>
            </c:trendlineLbl>
          </c:trendline>
          <c:xVal>
            <c:numRef>
              <c:f>'0,150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'0,150 Kg'!$F$2:$F$5</c:f>
              <c:numCache>
                <c:formatCode>0.00</c:formatCode>
                <c:ptCount val="4"/>
                <c:pt idx="0">
                  <c:v>2.238016</c:v>
                </c:pt>
                <c:pt idx="1">
                  <c:v>3.3745690000000006</c:v>
                </c:pt>
                <c:pt idx="2">
                  <c:v>4.1493690000000001</c:v>
                </c:pt>
                <c:pt idx="3">
                  <c:v>5.9878090000000004</c:v>
                </c:pt>
              </c:numCache>
            </c:numRef>
          </c:yVal>
        </c:ser>
        <c:dLbls/>
        <c:axId val="119386880"/>
        <c:axId val="119388800"/>
      </c:scatterChart>
      <c:valAx>
        <c:axId val="119386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Lunghezza</a:t>
                </a:r>
                <a:r>
                  <a:rPr lang="it-IT" baseline="0"/>
                  <a:t> filo (m)</a:t>
                </a:r>
                <a:endParaRPr lang="it-IT"/>
              </a:p>
            </c:rich>
          </c:tx>
          <c:layout/>
        </c:title>
        <c:numFmt formatCode="General" sourceLinked="1"/>
        <c:tickLblPos val="nextTo"/>
        <c:crossAx val="119388800"/>
        <c:crosses val="autoZero"/>
        <c:crossBetween val="midCat"/>
      </c:valAx>
      <c:valAx>
        <c:axId val="119388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Periodo</a:t>
                </a:r>
                <a:r>
                  <a:rPr lang="it-IT" baseline="30000"/>
                  <a:t>2</a:t>
                </a:r>
                <a:r>
                  <a:rPr lang="it-IT" baseline="0"/>
                  <a:t> (s)</a:t>
                </a:r>
              </a:p>
            </c:rich>
          </c:tx>
          <c:layout/>
        </c:title>
        <c:numFmt formatCode="0.00" sourceLinked="1"/>
        <c:tickLblPos val="nextTo"/>
        <c:crossAx val="11938688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lineMarker"/>
        <c:ser>
          <c:idx val="0"/>
          <c:order val="0"/>
          <c:tx>
            <c:v>T-L</c:v>
          </c:tx>
          <c:spPr>
            <a:ln w="28575">
              <a:noFill/>
            </a:ln>
          </c:spPr>
          <c:trendline>
            <c:trendlineType val="exp"/>
          </c:trendline>
          <c:xVal>
            <c:numRef>
              <c:f>medie!$E$2:$E$5</c:f>
              <c:numCache>
                <c:formatCode>General</c:formatCode>
                <c:ptCount val="4"/>
                <c:pt idx="0">
                  <c:v>1.492</c:v>
                </c:pt>
                <c:pt idx="1">
                  <c:v>1.855</c:v>
                </c:pt>
                <c:pt idx="2">
                  <c:v>2.0510000000000002</c:v>
                </c:pt>
                <c:pt idx="3">
                  <c:v>2.4279999999999999</c:v>
                </c:pt>
              </c:numCache>
            </c:numRef>
          </c:xVal>
          <c:yVal>
            <c:numRef>
              <c:f>medie!$C$2:$C$5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yVal>
        </c:ser>
        <c:dLbls/>
        <c:axId val="119554432"/>
        <c:axId val="119555968"/>
      </c:scatterChart>
      <c:valAx>
        <c:axId val="119554432"/>
        <c:scaling>
          <c:orientation val="minMax"/>
        </c:scaling>
        <c:axPos val="b"/>
        <c:numFmt formatCode="General" sourceLinked="1"/>
        <c:tickLblPos val="nextTo"/>
        <c:crossAx val="119555968"/>
        <c:crosses val="autoZero"/>
        <c:crossBetween val="midCat"/>
      </c:valAx>
      <c:valAx>
        <c:axId val="119555968"/>
        <c:scaling>
          <c:orientation val="minMax"/>
        </c:scaling>
        <c:axPos val="l"/>
        <c:majorGridlines/>
        <c:numFmt formatCode="General" sourceLinked="1"/>
        <c:tickLblPos val="nextTo"/>
        <c:crossAx val="11955443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scatterChart>
        <c:scatterStyle val="lineMarker"/>
        <c:ser>
          <c:idx val="0"/>
          <c:order val="0"/>
          <c:tx>
            <c:v>T^2-L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medie!$C$2:$C$5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medie!$F$2:$F$5</c:f>
              <c:numCache>
                <c:formatCode>0.00</c:formatCode>
                <c:ptCount val="4"/>
                <c:pt idx="0">
                  <c:v>2.226064</c:v>
                </c:pt>
                <c:pt idx="1">
                  <c:v>3.4410249999999998</c:v>
                </c:pt>
                <c:pt idx="2">
                  <c:v>4.2066010000000009</c:v>
                </c:pt>
                <c:pt idx="3">
                  <c:v>5.8951839999999995</c:v>
                </c:pt>
              </c:numCache>
            </c:numRef>
          </c:yVal>
        </c:ser>
        <c:dLbls/>
        <c:axId val="119601792"/>
        <c:axId val="119411072"/>
      </c:scatterChart>
      <c:valAx>
        <c:axId val="119601792"/>
        <c:scaling>
          <c:orientation val="minMax"/>
        </c:scaling>
        <c:axPos val="b"/>
        <c:numFmt formatCode="General" sourceLinked="1"/>
        <c:tickLblPos val="nextTo"/>
        <c:crossAx val="119411072"/>
        <c:crosses val="autoZero"/>
        <c:crossBetween val="midCat"/>
      </c:valAx>
      <c:valAx>
        <c:axId val="119411072"/>
        <c:scaling>
          <c:orientation val="minMax"/>
        </c:scaling>
        <c:axPos val="l"/>
        <c:majorGridlines/>
        <c:numFmt formatCode="0.00" sourceLinked="1"/>
        <c:tickLblPos val="nextTo"/>
        <c:crossAx val="119601792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T-L</a:t>
            </a:r>
            <a:r>
              <a:rPr lang="it-IT" baseline="0"/>
              <a:t> per tutte le masse prese in considerazione e la media</a:t>
            </a:r>
          </a:p>
        </c:rich>
      </c:tx>
      <c:layout>
        <c:manualLayout>
          <c:xMode val="edge"/>
          <c:yMode val="edge"/>
          <c:x val="0.12250270583441056"/>
          <c:y val="5.5284567002001683E-2"/>
        </c:manualLayout>
      </c:layout>
    </c:title>
    <c:plotArea>
      <c:layout>
        <c:manualLayout>
          <c:layoutTarget val="inner"/>
          <c:xMode val="edge"/>
          <c:yMode val="edge"/>
          <c:x val="0.1169458321105056"/>
          <c:y val="0.23615377489578512"/>
          <c:w val="0.68665105000588755"/>
          <c:h val="0.62703866007879872"/>
        </c:manualLayout>
      </c:layout>
      <c:scatterChart>
        <c:scatterStyle val="lineMarker"/>
        <c:ser>
          <c:idx val="0"/>
          <c:order val="0"/>
          <c:tx>
            <c:v>0,075 kg</c:v>
          </c:tx>
          <c:spPr>
            <a:ln w="28575">
              <a:noFill/>
            </a:ln>
          </c:spPr>
          <c:xVal>
            <c:numRef>
              <c:f>'0,075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'0,075 Kg'!$F$2:$F$5</c:f>
              <c:numCache>
                <c:formatCode>0.00</c:formatCode>
                <c:ptCount val="4"/>
                <c:pt idx="0">
                  <c:v>2.2111689999999995</c:v>
                </c:pt>
                <c:pt idx="1">
                  <c:v>3.5607690000000001</c:v>
                </c:pt>
                <c:pt idx="2">
                  <c:v>4.1534439999999995</c:v>
                </c:pt>
                <c:pt idx="3">
                  <c:v>5.8129210000000002</c:v>
                </c:pt>
              </c:numCache>
            </c:numRef>
          </c:yVal>
        </c:ser>
        <c:ser>
          <c:idx val="1"/>
          <c:order val="1"/>
          <c:tx>
            <c:v>0,100 Kg</c:v>
          </c:tx>
          <c:spPr>
            <a:ln w="28575">
              <a:noFill/>
            </a:ln>
          </c:spPr>
          <c:xVal>
            <c:numRef>
              <c:f>'0,100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'0,100 Kg'!$F$2:$F$5</c:f>
              <c:numCache>
                <c:formatCode>0.00</c:formatCode>
                <c:ptCount val="4"/>
                <c:pt idx="0">
                  <c:v>2.2290489999999998</c:v>
                </c:pt>
                <c:pt idx="1">
                  <c:v>3.389281</c:v>
                </c:pt>
                <c:pt idx="2">
                  <c:v>4.3222409999999991</c:v>
                </c:pt>
                <c:pt idx="3">
                  <c:v>5.8854760000000006</c:v>
                </c:pt>
              </c:numCache>
            </c:numRef>
          </c:yVal>
        </c:ser>
        <c:ser>
          <c:idx val="3"/>
          <c:order val="2"/>
          <c:tx>
            <c:v>0,150 kg </c:v>
          </c:tx>
          <c:spPr>
            <a:ln w="28575">
              <a:noFill/>
            </a:ln>
          </c:spPr>
          <c:xVal>
            <c:numRef>
              <c:f>'0,150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'0,150 Kg'!$F$2:$F$5</c:f>
              <c:numCache>
                <c:formatCode>0.00</c:formatCode>
                <c:ptCount val="4"/>
                <c:pt idx="0">
                  <c:v>2.238016</c:v>
                </c:pt>
                <c:pt idx="1">
                  <c:v>3.3745690000000006</c:v>
                </c:pt>
                <c:pt idx="2">
                  <c:v>4.1493690000000001</c:v>
                </c:pt>
                <c:pt idx="3">
                  <c:v>5.9878090000000004</c:v>
                </c:pt>
              </c:numCache>
            </c:numRef>
          </c:yVal>
        </c:ser>
        <c:ser>
          <c:idx val="2"/>
          <c:order val="3"/>
          <c:tx>
            <c:v>media </c:v>
          </c:tx>
          <c:spPr>
            <a:ln w="28575">
              <a:noFill/>
            </a:ln>
          </c:spPr>
          <c:xVal>
            <c:numRef>
              <c:f>medie!$C$2:$C$5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xVal>
          <c:yVal>
            <c:numRef>
              <c:f>medie!$F$2:$F$5</c:f>
              <c:numCache>
                <c:formatCode>0.00</c:formatCode>
                <c:ptCount val="4"/>
                <c:pt idx="0">
                  <c:v>2.226064</c:v>
                </c:pt>
                <c:pt idx="1">
                  <c:v>3.4410249999999998</c:v>
                </c:pt>
                <c:pt idx="2">
                  <c:v>4.2066010000000009</c:v>
                </c:pt>
                <c:pt idx="3">
                  <c:v>5.8951839999999995</c:v>
                </c:pt>
              </c:numCache>
            </c:numRef>
          </c:yVal>
        </c:ser>
        <c:dLbls/>
        <c:axId val="119701888"/>
        <c:axId val="119703808"/>
      </c:scatterChart>
      <c:valAx>
        <c:axId val="119701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Lunghezza filo (m)</a:t>
                </a:r>
              </a:p>
            </c:rich>
          </c:tx>
          <c:layout/>
        </c:title>
        <c:numFmt formatCode="General" sourceLinked="1"/>
        <c:tickLblPos val="nextTo"/>
        <c:crossAx val="119703808"/>
        <c:crosses val="autoZero"/>
        <c:crossBetween val="midCat"/>
      </c:valAx>
      <c:valAx>
        <c:axId val="1197038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Periodo</a:t>
                </a:r>
                <a:r>
                  <a:rPr lang="it-IT" baseline="0"/>
                  <a:t> (s)</a:t>
                </a:r>
              </a:p>
            </c:rich>
          </c:tx>
          <c:layout/>
        </c:title>
        <c:numFmt formatCode="0.00" sourceLinked="1"/>
        <c:tickLblPos val="nextTo"/>
        <c:crossAx val="1197018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0335379715666488"/>
          <c:y val="0.43182016365601389"/>
          <c:w val="0.19664620284333495"/>
          <c:h val="0.28365354330708675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T</a:t>
            </a:r>
            <a:r>
              <a:rPr lang="it-IT" baseline="30000"/>
              <a:t>2</a:t>
            </a:r>
            <a:r>
              <a:rPr lang="it-IT"/>
              <a:t>-L per tutte le masse prese in considerazione e la media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4630971128608951E-2"/>
          <c:y val="0.19325078510051746"/>
          <c:w val="0.68614061142713045"/>
          <c:h val="0.68129070613161302"/>
        </c:manualLayout>
      </c:layout>
      <c:scatterChart>
        <c:scatterStyle val="lineMarker"/>
        <c:ser>
          <c:idx val="1"/>
          <c:order val="0"/>
          <c:tx>
            <c:v>0,075 Kg</c:v>
          </c:tx>
          <c:spPr>
            <a:ln w="28575">
              <a:noFill/>
            </a:ln>
          </c:spPr>
          <c:xVal>
            <c:numRef>
              <c:f>'0,075 Kg'!$F$2:$F$5</c:f>
              <c:numCache>
                <c:formatCode>0.00</c:formatCode>
                <c:ptCount val="4"/>
                <c:pt idx="0">
                  <c:v>2.2111689999999995</c:v>
                </c:pt>
                <c:pt idx="1">
                  <c:v>3.5607690000000001</c:v>
                </c:pt>
                <c:pt idx="2">
                  <c:v>4.1534439999999995</c:v>
                </c:pt>
                <c:pt idx="3">
                  <c:v>5.8129210000000002</c:v>
                </c:pt>
              </c:numCache>
            </c:numRef>
          </c:xVal>
          <c:yVal>
            <c:numRef>
              <c:f>'0,075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yVal>
        </c:ser>
        <c:ser>
          <c:idx val="0"/>
          <c:order val="1"/>
          <c:tx>
            <c:v>0,100 Kg</c:v>
          </c:tx>
          <c:spPr>
            <a:ln w="28575">
              <a:noFill/>
            </a:ln>
          </c:spPr>
          <c:xVal>
            <c:numRef>
              <c:f>'0,100 Kg'!$F$2:$F$5</c:f>
              <c:numCache>
                <c:formatCode>0.00</c:formatCode>
                <c:ptCount val="4"/>
                <c:pt idx="0">
                  <c:v>2.2290489999999998</c:v>
                </c:pt>
                <c:pt idx="1">
                  <c:v>3.389281</c:v>
                </c:pt>
                <c:pt idx="2">
                  <c:v>4.3222409999999991</c:v>
                </c:pt>
                <c:pt idx="3">
                  <c:v>5.8854760000000006</c:v>
                </c:pt>
              </c:numCache>
            </c:numRef>
          </c:xVal>
          <c:yVal>
            <c:numRef>
              <c:f>'0,075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yVal>
        </c:ser>
        <c:ser>
          <c:idx val="2"/>
          <c:order val="2"/>
          <c:tx>
            <c:v>0,150 Kg</c:v>
          </c:tx>
          <c:spPr>
            <a:ln w="28575">
              <a:noFill/>
            </a:ln>
          </c:spPr>
          <c:xVal>
            <c:numRef>
              <c:f>'0,150 Kg'!$F$2:$F$5</c:f>
              <c:numCache>
                <c:formatCode>0.00</c:formatCode>
                <c:ptCount val="4"/>
                <c:pt idx="0">
                  <c:v>2.238016</c:v>
                </c:pt>
                <c:pt idx="1">
                  <c:v>3.3745690000000006</c:v>
                </c:pt>
                <c:pt idx="2">
                  <c:v>4.1493690000000001</c:v>
                </c:pt>
                <c:pt idx="3">
                  <c:v>5.9878090000000004</c:v>
                </c:pt>
              </c:numCache>
            </c:numRef>
          </c:xVal>
          <c:yVal>
            <c:numRef>
              <c:f>'0,150 Kg'!$C$2:$C$5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yVal>
        </c:ser>
        <c:ser>
          <c:idx val="3"/>
          <c:order val="3"/>
          <c:tx>
            <c:v>Media</c:v>
          </c:tx>
          <c:spPr>
            <a:ln w="28575">
              <a:noFill/>
            </a:ln>
          </c:spPr>
          <c:trendline>
            <c:trendlineType val="linear"/>
          </c:trendline>
          <c:xVal>
            <c:numRef>
              <c:f>medie!$F$2:$F$5</c:f>
              <c:numCache>
                <c:formatCode>0.00</c:formatCode>
                <c:ptCount val="4"/>
                <c:pt idx="0">
                  <c:v>2.226064</c:v>
                </c:pt>
                <c:pt idx="1">
                  <c:v>3.4410249999999998</c:v>
                </c:pt>
                <c:pt idx="2">
                  <c:v>4.2066010000000009</c:v>
                </c:pt>
                <c:pt idx="3">
                  <c:v>5.8951839999999995</c:v>
                </c:pt>
              </c:numCache>
            </c:numRef>
          </c:xVal>
          <c:yVal>
            <c:numRef>
              <c:f>medie!$C$2:$C$5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yVal>
        </c:ser>
        <c:dLbls/>
        <c:axId val="119652736"/>
        <c:axId val="119654656"/>
      </c:scatterChart>
      <c:valAx>
        <c:axId val="119652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Lunghezza filo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layout/>
        </c:title>
        <c:numFmt formatCode="0.00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it-IT"/>
          </a:p>
        </c:txPr>
        <c:crossAx val="119654656"/>
        <c:crosses val="autoZero"/>
        <c:crossBetween val="midCat"/>
      </c:valAx>
      <c:valAx>
        <c:axId val="119654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Periodo</a:t>
                </a:r>
                <a:r>
                  <a:rPr lang="it-IT" baseline="0"/>
                  <a:t> al quadrato (s</a:t>
                </a:r>
                <a:r>
                  <a:rPr lang="it-IT" baseline="30000"/>
                  <a:t>2</a:t>
                </a:r>
                <a:r>
                  <a:rPr lang="it-IT" baseline="0"/>
                  <a:t>)</a:t>
                </a:r>
                <a:endParaRPr lang="it-IT"/>
              </a:p>
            </c:rich>
          </c:tx>
          <c:layout/>
        </c:title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it-IT"/>
          </a:p>
        </c:txPr>
        <c:crossAx val="1196527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358244365361807"/>
          <c:y val="0.36439426999335939"/>
          <c:w val="0.21404507710557535"/>
          <c:h val="0.2583600543907915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2"/>
  <c:chart>
    <c:title/>
    <c:plotArea>
      <c:layout/>
      <c:lineChart>
        <c:grouping val="standard"/>
        <c:ser>
          <c:idx val="0"/>
          <c:order val="0"/>
          <c:tx>
            <c:v>Periodo in funzione della lunghezza (0,150 Kg)</c:v>
          </c:tx>
          <c:marker>
            <c:spPr>
              <a:solidFill>
                <a:schemeClr val="accent4">
                  <a:lumMod val="60000"/>
                  <a:lumOff val="40000"/>
                </a:schemeClr>
              </a:solidFill>
            </c:spPr>
          </c:marker>
          <c:cat>
            <c:numRef>
              <c:f>Foglio1!$D$18:$G$18</c:f>
              <c:numCache>
                <c:formatCode>General</c:formatCode>
                <c:ptCount val="4"/>
                <c:pt idx="0">
                  <c:v>14.96</c:v>
                </c:pt>
                <c:pt idx="1">
                  <c:v>18.37</c:v>
                </c:pt>
                <c:pt idx="2">
                  <c:v>20.37</c:v>
                </c:pt>
                <c:pt idx="3">
                  <c:v>24.47</c:v>
                </c:pt>
              </c:numCache>
            </c:numRef>
          </c:cat>
          <c:val>
            <c:numRef>
              <c:f>Foglio1!$C$2:$C$5</c:f>
              <c:numCache>
                <c:formatCode>General</c:formatCode>
                <c:ptCount val="4"/>
                <c:pt idx="0">
                  <c:v>0.55000000000000004</c:v>
                </c:pt>
                <c:pt idx="1">
                  <c:v>0.83</c:v>
                </c:pt>
                <c:pt idx="2">
                  <c:v>1.03</c:v>
                </c:pt>
                <c:pt idx="3">
                  <c:v>1.46</c:v>
                </c:pt>
              </c:numCache>
            </c:numRef>
          </c:val>
        </c:ser>
        <c:dLbls/>
        <c:marker val="1"/>
        <c:axId val="93453696"/>
        <c:axId val="95192192"/>
      </c:lineChart>
      <c:catAx>
        <c:axId val="93453696"/>
        <c:scaling>
          <c:orientation val="minMax"/>
        </c:scaling>
        <c:axPos val="b"/>
        <c:numFmt formatCode="General" sourceLinked="1"/>
        <c:tickLblPos val="nextTo"/>
        <c:crossAx val="95192192"/>
        <c:crosses val="autoZero"/>
        <c:auto val="1"/>
        <c:lblAlgn val="ctr"/>
        <c:lblOffset val="100"/>
      </c:catAx>
      <c:valAx>
        <c:axId val="95192192"/>
        <c:scaling>
          <c:orientation val="minMax"/>
        </c:scaling>
        <c:axPos val="l"/>
        <c:majorGridlines/>
        <c:numFmt formatCode="General" sourceLinked="1"/>
        <c:tickLblPos val="nextTo"/>
        <c:crossAx val="934536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/>
    <c:plotArea>
      <c:layout/>
      <c:lineChart>
        <c:grouping val="standard"/>
        <c:ser>
          <c:idx val="0"/>
          <c:order val="0"/>
          <c:tx>
            <c:v>lunghezza 0,55m</c:v>
          </c:tx>
          <c:cat>
            <c:strRef>
              <c:f>Foglio1!$C$85:$C$87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Foglio1!$D$85:$D$87</c:f>
              <c:numCache>
                <c:formatCode>General</c:formatCode>
                <c:ptCount val="3"/>
                <c:pt idx="0">
                  <c:v>14.87</c:v>
                </c:pt>
                <c:pt idx="1">
                  <c:v>14.93</c:v>
                </c:pt>
                <c:pt idx="2">
                  <c:v>14.96</c:v>
                </c:pt>
              </c:numCache>
            </c:numRef>
          </c:val>
        </c:ser>
        <c:dLbls/>
        <c:marker val="1"/>
        <c:axId val="118359168"/>
        <c:axId val="118360704"/>
      </c:lineChart>
      <c:catAx>
        <c:axId val="118359168"/>
        <c:scaling>
          <c:orientation val="minMax"/>
        </c:scaling>
        <c:axPos val="b"/>
        <c:numFmt formatCode="General" sourceLinked="0"/>
        <c:tickLblPos val="nextTo"/>
        <c:crossAx val="118360704"/>
        <c:crosses val="autoZero"/>
        <c:auto val="1"/>
        <c:lblAlgn val="ctr"/>
        <c:lblOffset val="100"/>
      </c:catAx>
      <c:valAx>
        <c:axId val="118360704"/>
        <c:scaling>
          <c:orientation val="minMax"/>
        </c:scaling>
        <c:axPos val="l"/>
        <c:majorGridlines/>
        <c:numFmt formatCode="General" sourceLinked="1"/>
        <c:tickLblPos val="nextTo"/>
        <c:crossAx val="1183591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/>
    <c:plotArea>
      <c:layout/>
      <c:lineChart>
        <c:grouping val="standard"/>
        <c:ser>
          <c:idx val="0"/>
          <c:order val="0"/>
          <c:tx>
            <c:v>Lunghezza 0,83 m</c:v>
          </c:tx>
          <c:cat>
            <c:strRef>
              <c:f>Foglio1!$C$105:$C$107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Foglio1!$D$105:$D$107</c:f>
              <c:numCache>
                <c:formatCode>General</c:formatCode>
                <c:ptCount val="3"/>
                <c:pt idx="0">
                  <c:v>18.87</c:v>
                </c:pt>
                <c:pt idx="1">
                  <c:v>18.41</c:v>
                </c:pt>
                <c:pt idx="2">
                  <c:v>18.37</c:v>
                </c:pt>
              </c:numCache>
            </c:numRef>
          </c:val>
        </c:ser>
        <c:dLbls/>
        <c:marker val="1"/>
        <c:axId val="118372992"/>
        <c:axId val="118395264"/>
      </c:lineChart>
      <c:catAx>
        <c:axId val="118372992"/>
        <c:scaling>
          <c:orientation val="minMax"/>
        </c:scaling>
        <c:axPos val="b"/>
        <c:numFmt formatCode="General" sourceLinked="0"/>
        <c:tickLblPos val="nextTo"/>
        <c:crossAx val="118395264"/>
        <c:crosses val="autoZero"/>
        <c:auto val="1"/>
        <c:lblAlgn val="ctr"/>
        <c:lblOffset val="100"/>
      </c:catAx>
      <c:valAx>
        <c:axId val="118395264"/>
        <c:scaling>
          <c:orientation val="minMax"/>
        </c:scaling>
        <c:axPos val="l"/>
        <c:majorGridlines/>
        <c:numFmt formatCode="General" sourceLinked="1"/>
        <c:tickLblPos val="nextTo"/>
        <c:crossAx val="11837299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8"/>
  <c:chart>
    <c:title/>
    <c:plotArea>
      <c:layout/>
      <c:lineChart>
        <c:grouping val="standard"/>
        <c:ser>
          <c:idx val="0"/>
          <c:order val="0"/>
          <c:tx>
            <c:v>Lunghezza 1,03 m</c:v>
          </c:tx>
          <c:cat>
            <c:strRef>
              <c:f>Foglio1!$C$120:$C$122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Foglio1!$D$120:$D$122</c:f>
              <c:numCache>
                <c:formatCode>General</c:formatCode>
                <c:ptCount val="3"/>
                <c:pt idx="0">
                  <c:v>20.38</c:v>
                </c:pt>
                <c:pt idx="1">
                  <c:v>20.79</c:v>
                </c:pt>
                <c:pt idx="2">
                  <c:v>20.37</c:v>
                </c:pt>
              </c:numCache>
            </c:numRef>
          </c:val>
        </c:ser>
        <c:dLbls/>
        <c:marker val="1"/>
        <c:axId val="118497664"/>
        <c:axId val="118499200"/>
      </c:lineChart>
      <c:catAx>
        <c:axId val="118497664"/>
        <c:scaling>
          <c:orientation val="minMax"/>
        </c:scaling>
        <c:axPos val="b"/>
        <c:numFmt formatCode="General" sourceLinked="0"/>
        <c:tickLblPos val="nextTo"/>
        <c:crossAx val="118499200"/>
        <c:crosses val="autoZero"/>
        <c:auto val="1"/>
        <c:lblAlgn val="ctr"/>
        <c:lblOffset val="100"/>
      </c:catAx>
      <c:valAx>
        <c:axId val="118499200"/>
        <c:scaling>
          <c:orientation val="minMax"/>
        </c:scaling>
        <c:axPos val="l"/>
        <c:majorGridlines/>
        <c:numFmt formatCode="General" sourceLinked="1"/>
        <c:tickLblPos val="nextTo"/>
        <c:crossAx val="11849766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5"/>
  <c:chart>
    <c:title/>
    <c:plotArea>
      <c:layout/>
      <c:lineChart>
        <c:grouping val="standard"/>
        <c:ser>
          <c:idx val="0"/>
          <c:order val="0"/>
          <c:tx>
            <c:v>Lunghezza 1,74 m</c:v>
          </c:tx>
          <c:cat>
            <c:strRef>
              <c:f>Foglio1!$C$138:$C$140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Foglio1!$D$138:$D$140</c:f>
              <c:numCache>
                <c:formatCode>General</c:formatCode>
                <c:ptCount val="3"/>
                <c:pt idx="0">
                  <c:v>24.11</c:v>
                </c:pt>
                <c:pt idx="1">
                  <c:v>24.26</c:v>
                </c:pt>
                <c:pt idx="2">
                  <c:v>24.47</c:v>
                </c:pt>
              </c:numCache>
            </c:numRef>
          </c:val>
        </c:ser>
        <c:dLbls/>
        <c:marker val="1"/>
        <c:axId val="118515584"/>
        <c:axId val="118517120"/>
      </c:lineChart>
      <c:catAx>
        <c:axId val="118515584"/>
        <c:scaling>
          <c:orientation val="minMax"/>
        </c:scaling>
        <c:axPos val="b"/>
        <c:numFmt formatCode="General" sourceLinked="0"/>
        <c:tickLblPos val="nextTo"/>
        <c:crossAx val="118517120"/>
        <c:crosses val="autoZero"/>
        <c:auto val="1"/>
        <c:lblAlgn val="ctr"/>
        <c:lblOffset val="100"/>
      </c:catAx>
      <c:valAx>
        <c:axId val="118517120"/>
        <c:scaling>
          <c:orientation val="minMax"/>
        </c:scaling>
        <c:axPos val="l"/>
        <c:majorGridlines/>
        <c:numFmt formatCode="General" sourceLinked="1"/>
        <c:tickLblPos val="nextTo"/>
        <c:crossAx val="11851558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v>Corda 1 (0,55 m)</c:v>
          </c:tx>
          <c:cat>
            <c:strRef>
              <c:f>Foglio1!$T$15:$T$17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Foglio1!$U$15:$U$17</c:f>
              <c:numCache>
                <c:formatCode>General</c:formatCode>
                <c:ptCount val="3"/>
                <c:pt idx="0">
                  <c:v>1.4870000000000001</c:v>
                </c:pt>
                <c:pt idx="1">
                  <c:v>1.4930000000000001</c:v>
                </c:pt>
                <c:pt idx="2">
                  <c:v>1.496</c:v>
                </c:pt>
              </c:numCache>
            </c:numRef>
          </c:val>
        </c:ser>
        <c:ser>
          <c:idx val="1"/>
          <c:order val="1"/>
          <c:tx>
            <c:v>Corda 2 (0,83 m)</c:v>
          </c:tx>
          <c:val>
            <c:numRef>
              <c:f>Foglio1!$V$15:$V$17</c:f>
              <c:numCache>
                <c:formatCode>General</c:formatCode>
                <c:ptCount val="3"/>
                <c:pt idx="0">
                  <c:v>1.887</c:v>
                </c:pt>
                <c:pt idx="1">
                  <c:v>1.841</c:v>
                </c:pt>
                <c:pt idx="2">
                  <c:v>1.837</c:v>
                </c:pt>
              </c:numCache>
            </c:numRef>
          </c:val>
        </c:ser>
        <c:ser>
          <c:idx val="2"/>
          <c:order val="2"/>
          <c:tx>
            <c:v>Corda 3 (1,03 m)</c:v>
          </c:tx>
          <c:val>
            <c:numRef>
              <c:f>Foglio1!$W$15:$W$17</c:f>
              <c:numCache>
                <c:formatCode>General</c:formatCode>
                <c:ptCount val="3"/>
                <c:pt idx="0">
                  <c:v>2.0379999999999998</c:v>
                </c:pt>
                <c:pt idx="1">
                  <c:v>2.0790000000000002</c:v>
                </c:pt>
                <c:pt idx="2">
                  <c:v>2.0369999999999999</c:v>
                </c:pt>
              </c:numCache>
            </c:numRef>
          </c:val>
        </c:ser>
        <c:ser>
          <c:idx val="3"/>
          <c:order val="3"/>
          <c:tx>
            <c:v>Corda 4 (1,46 m)</c:v>
          </c:tx>
          <c:val>
            <c:numRef>
              <c:f>Foglio1!$X$15:$X$17</c:f>
              <c:numCache>
                <c:formatCode>General</c:formatCode>
                <c:ptCount val="3"/>
                <c:pt idx="0">
                  <c:v>2.411</c:v>
                </c:pt>
                <c:pt idx="1">
                  <c:v>2.4260000000000002</c:v>
                </c:pt>
                <c:pt idx="2">
                  <c:v>2.4470000000000001</c:v>
                </c:pt>
              </c:numCache>
            </c:numRef>
          </c:val>
        </c:ser>
        <c:dLbls/>
        <c:marker val="1"/>
        <c:axId val="118565888"/>
        <c:axId val="118579968"/>
      </c:lineChart>
      <c:catAx>
        <c:axId val="118565888"/>
        <c:scaling>
          <c:orientation val="minMax"/>
        </c:scaling>
        <c:axPos val="b"/>
        <c:numFmt formatCode="General" sourceLinked="0"/>
        <c:tickLblPos val="nextTo"/>
        <c:crossAx val="118579968"/>
        <c:crosses val="autoZero"/>
        <c:auto val="1"/>
        <c:lblAlgn val="ctr"/>
        <c:lblOffset val="100"/>
      </c:catAx>
      <c:valAx>
        <c:axId val="118579968"/>
        <c:scaling>
          <c:orientation val="minMax"/>
        </c:scaling>
        <c:axPos val="l"/>
        <c:majorGridlines/>
        <c:numFmt formatCode="General" sourceLinked="1"/>
        <c:tickLblPos val="nextTo"/>
        <c:crossAx val="1185658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tx>
            <c:v>Corda 1 (0,55 m)</c:v>
          </c:tx>
          <c:cat>
            <c:strRef>
              <c:f>Foglio1!$T$26:$T$28</c:f>
              <c:strCache>
                <c:ptCount val="3"/>
                <c:pt idx="0">
                  <c:v>0,075 Kg</c:v>
                </c:pt>
                <c:pt idx="1">
                  <c:v>0,100 Kg</c:v>
                </c:pt>
                <c:pt idx="2">
                  <c:v>0,150Kg</c:v>
                </c:pt>
              </c:strCache>
            </c:strRef>
          </c:cat>
          <c:val>
            <c:numRef>
              <c:f>Foglio1!$U$26:$U$28</c:f>
              <c:numCache>
                <c:formatCode>General</c:formatCode>
                <c:ptCount val="3"/>
                <c:pt idx="0">
                  <c:v>0.67200000000000004</c:v>
                </c:pt>
                <c:pt idx="1">
                  <c:v>0.66900000000000004</c:v>
                </c:pt>
                <c:pt idx="2">
                  <c:v>0.66800000000000004</c:v>
                </c:pt>
              </c:numCache>
            </c:numRef>
          </c:val>
        </c:ser>
        <c:ser>
          <c:idx val="1"/>
          <c:order val="1"/>
          <c:tx>
            <c:v>Corda 2 (0,83 m)</c:v>
          </c:tx>
          <c:val>
            <c:numRef>
              <c:f>Foglio1!$V$26:$V$28</c:f>
              <c:numCache>
                <c:formatCode>General</c:formatCode>
                <c:ptCount val="3"/>
                <c:pt idx="0">
                  <c:v>0.52900000000000003</c:v>
                </c:pt>
                <c:pt idx="1">
                  <c:v>0.54300000000000004</c:v>
                </c:pt>
                <c:pt idx="2">
                  <c:v>0.54400000000000004</c:v>
                </c:pt>
              </c:numCache>
            </c:numRef>
          </c:val>
        </c:ser>
        <c:ser>
          <c:idx val="2"/>
          <c:order val="2"/>
          <c:tx>
            <c:v>Corda 3 (1,03 m)</c:v>
          </c:tx>
          <c:val>
            <c:numRef>
              <c:f>Foglio1!$W$26:$W$28</c:f>
              <c:numCache>
                <c:formatCode>General</c:formatCode>
                <c:ptCount val="3"/>
                <c:pt idx="0">
                  <c:v>0.49</c:v>
                </c:pt>
                <c:pt idx="1">
                  <c:v>0.48099999999999998</c:v>
                </c:pt>
                <c:pt idx="2">
                  <c:v>0.49</c:v>
                </c:pt>
              </c:numCache>
            </c:numRef>
          </c:val>
        </c:ser>
        <c:ser>
          <c:idx val="3"/>
          <c:order val="3"/>
          <c:tx>
            <c:v>Corda 4 (1,46 m)</c:v>
          </c:tx>
          <c:val>
            <c:numRef>
              <c:f>Foglio1!$X$26:$X$28</c:f>
              <c:numCache>
                <c:formatCode>General</c:formatCode>
                <c:ptCount val="3"/>
                <c:pt idx="0">
                  <c:v>0.41399999999999998</c:v>
                </c:pt>
                <c:pt idx="1">
                  <c:v>0.41199999999999998</c:v>
                </c:pt>
                <c:pt idx="2">
                  <c:v>0.40799999999999997</c:v>
                </c:pt>
              </c:numCache>
            </c:numRef>
          </c:val>
        </c:ser>
        <c:dLbls/>
        <c:marker val="1"/>
        <c:axId val="118640000"/>
        <c:axId val="118654080"/>
      </c:lineChart>
      <c:catAx>
        <c:axId val="118640000"/>
        <c:scaling>
          <c:orientation val="minMax"/>
        </c:scaling>
        <c:axPos val="b"/>
        <c:numFmt formatCode="General" sourceLinked="0"/>
        <c:tickLblPos val="nextTo"/>
        <c:crossAx val="118654080"/>
        <c:crosses val="autoZero"/>
        <c:auto val="1"/>
        <c:lblAlgn val="ctr"/>
        <c:lblOffset val="100"/>
      </c:catAx>
      <c:valAx>
        <c:axId val="118654080"/>
        <c:scaling>
          <c:orientation val="minMax"/>
        </c:scaling>
        <c:axPos val="l"/>
        <c:majorGridlines/>
        <c:numFmt formatCode="General" sourceLinked="1"/>
        <c:tickLblPos val="nextTo"/>
        <c:crossAx val="11864000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19</xdr:row>
      <xdr:rowOff>133350</xdr:rowOff>
    </xdr:from>
    <xdr:to>
      <xdr:col>15</xdr:col>
      <xdr:colOff>466725</xdr:colOff>
      <xdr:row>39</xdr:row>
      <xdr:rowOff>0</xdr:rowOff>
    </xdr:to>
    <xdr:graphicFrame macro="">
      <xdr:nvGraphicFramePr>
        <xdr:cNvPr id="19" name="Gra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142875</xdr:colOff>
      <xdr:row>40</xdr:row>
      <xdr:rowOff>76200</xdr:rowOff>
    </xdr:from>
    <xdr:to>
      <xdr:col>15</xdr:col>
      <xdr:colOff>447675</xdr:colOff>
      <xdr:row>55</xdr:row>
      <xdr:rowOff>133350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59</xdr:row>
      <xdr:rowOff>57150</xdr:rowOff>
    </xdr:from>
    <xdr:to>
      <xdr:col>15</xdr:col>
      <xdr:colOff>476250</xdr:colOff>
      <xdr:row>74</xdr:row>
      <xdr:rowOff>114300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333375</xdr:colOff>
      <xdr:row>76</xdr:row>
      <xdr:rowOff>28575</xdr:rowOff>
    </xdr:from>
    <xdr:to>
      <xdr:col>11</xdr:col>
      <xdr:colOff>47625</xdr:colOff>
      <xdr:row>91</xdr:row>
      <xdr:rowOff>104775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314325</xdr:colOff>
      <xdr:row>93</xdr:row>
      <xdr:rowOff>104775</xdr:rowOff>
    </xdr:from>
    <xdr:to>
      <xdr:col>11</xdr:col>
      <xdr:colOff>28575</xdr:colOff>
      <xdr:row>107</xdr:row>
      <xdr:rowOff>180975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304800</xdr:colOff>
      <xdr:row>110</xdr:row>
      <xdr:rowOff>114300</xdr:rowOff>
    </xdr:from>
    <xdr:to>
      <xdr:col>11</xdr:col>
      <xdr:colOff>19050</xdr:colOff>
      <xdr:row>125</xdr:row>
      <xdr:rowOff>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314325</xdr:colOff>
      <xdr:row>131</xdr:row>
      <xdr:rowOff>28575</xdr:rowOff>
    </xdr:from>
    <xdr:to>
      <xdr:col>11</xdr:col>
      <xdr:colOff>28575</xdr:colOff>
      <xdr:row>145</xdr:row>
      <xdr:rowOff>104775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512886</xdr:colOff>
      <xdr:row>6</xdr:row>
      <xdr:rowOff>115137</xdr:rowOff>
    </xdr:from>
    <xdr:to>
      <xdr:col>33</xdr:col>
      <xdr:colOff>230276</xdr:colOff>
      <xdr:row>20</xdr:row>
      <xdr:rowOff>31402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26</xdr:col>
      <xdr:colOff>41869</xdr:colOff>
      <xdr:row>22</xdr:row>
      <xdr:rowOff>20934</xdr:rowOff>
    </xdr:from>
    <xdr:to>
      <xdr:col>33</xdr:col>
      <xdr:colOff>366347</xdr:colOff>
      <xdr:row>35</xdr:row>
      <xdr:rowOff>104671</xdr:rowOff>
    </xdr:to>
    <xdr:graphicFrame macro="">
      <xdr:nvGraphicFramePr>
        <xdr:cNvPr id="11" name="Gra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62802</xdr:colOff>
      <xdr:row>40</xdr:row>
      <xdr:rowOff>62803</xdr:rowOff>
    </xdr:from>
    <xdr:to>
      <xdr:col>33</xdr:col>
      <xdr:colOff>387280</xdr:colOff>
      <xdr:row>54</xdr:row>
      <xdr:rowOff>125606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26</xdr:col>
      <xdr:colOff>83735</xdr:colOff>
      <xdr:row>55</xdr:row>
      <xdr:rowOff>94202</xdr:rowOff>
    </xdr:from>
    <xdr:to>
      <xdr:col>33</xdr:col>
      <xdr:colOff>408214</xdr:colOff>
      <xdr:row>69</xdr:row>
      <xdr:rowOff>157005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94204</xdr:colOff>
      <xdr:row>70</xdr:row>
      <xdr:rowOff>188406</xdr:rowOff>
    </xdr:from>
    <xdr:to>
      <xdr:col>33</xdr:col>
      <xdr:colOff>418682</xdr:colOff>
      <xdr:row>85</xdr:row>
      <xdr:rowOff>83736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408214</xdr:colOff>
      <xdr:row>87</xdr:row>
      <xdr:rowOff>177939</xdr:rowOff>
    </xdr:from>
    <xdr:to>
      <xdr:col>30</xdr:col>
      <xdr:colOff>261676</xdr:colOff>
      <xdr:row>102</xdr:row>
      <xdr:rowOff>94203</xdr:rowOff>
    </xdr:to>
    <xdr:graphicFrame macro="">
      <xdr:nvGraphicFramePr>
        <xdr:cNvPr id="15" name="Gra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23</xdr:col>
      <xdr:colOff>397747</xdr:colOff>
      <xdr:row>105</xdr:row>
      <xdr:rowOff>146538</xdr:rowOff>
    </xdr:from>
    <xdr:to>
      <xdr:col>30</xdr:col>
      <xdr:colOff>251209</xdr:colOff>
      <xdr:row>120</xdr:row>
      <xdr:rowOff>62801</xdr:rowOff>
    </xdr:to>
    <xdr:graphicFrame macro="">
      <xdr:nvGraphicFramePr>
        <xdr:cNvPr id="16" name="Gra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408214</xdr:colOff>
      <xdr:row>123</xdr:row>
      <xdr:rowOff>62802</xdr:rowOff>
    </xdr:from>
    <xdr:to>
      <xdr:col>30</xdr:col>
      <xdr:colOff>261676</xdr:colOff>
      <xdr:row>137</xdr:row>
      <xdr:rowOff>167472</xdr:rowOff>
    </xdr:to>
    <xdr:graphicFrame macro="">
      <xdr:nvGraphicFramePr>
        <xdr:cNvPr id="17" name="Gra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23</xdr:col>
      <xdr:colOff>450082</xdr:colOff>
      <xdr:row>139</xdr:row>
      <xdr:rowOff>62803</xdr:rowOff>
    </xdr:from>
    <xdr:to>
      <xdr:col>30</xdr:col>
      <xdr:colOff>303544</xdr:colOff>
      <xdr:row>153</xdr:row>
      <xdr:rowOff>167474</xdr:rowOff>
    </xdr:to>
    <xdr:graphicFrame macro="">
      <xdr:nvGraphicFramePr>
        <xdr:cNvPr id="18" name="Grafico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195719</xdr:colOff>
      <xdr:row>2</xdr:row>
      <xdr:rowOff>39144</xdr:rowOff>
    </xdr:from>
    <xdr:to>
      <xdr:col>16</xdr:col>
      <xdr:colOff>469726</xdr:colOff>
      <xdr:row>16</xdr:row>
      <xdr:rowOff>39144</xdr:rowOff>
    </xdr:to>
    <xdr:graphicFrame macro="">
      <xdr:nvGraphicFramePr>
        <xdr:cNvPr id="29" name="Grafico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34</xdr:col>
      <xdr:colOff>260959</xdr:colOff>
      <xdr:row>15</xdr:row>
      <xdr:rowOff>104383</xdr:rowOff>
    </xdr:from>
    <xdr:to>
      <xdr:col>39</xdr:col>
      <xdr:colOff>352294</xdr:colOff>
      <xdr:row>28</xdr:row>
      <xdr:rowOff>117432</xdr:rowOff>
    </xdr:to>
    <xdr:graphicFrame macro="">
      <xdr:nvGraphicFramePr>
        <xdr:cNvPr id="30" name="Grafico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11</xdr:row>
      <xdr:rowOff>19050</xdr:rowOff>
    </xdr:from>
    <xdr:to>
      <xdr:col>5</xdr:col>
      <xdr:colOff>809625</xdr:colOff>
      <xdr:row>25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952500</xdr:colOff>
      <xdr:row>11</xdr:row>
      <xdr:rowOff>19050</xdr:rowOff>
    </xdr:from>
    <xdr:to>
      <xdr:col>11</xdr:col>
      <xdr:colOff>38100</xdr:colOff>
      <xdr:row>25</xdr:row>
      <xdr:rowOff>95250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466725</xdr:colOff>
      <xdr:row>10</xdr:row>
      <xdr:rowOff>76200</xdr:rowOff>
    </xdr:from>
    <xdr:to>
      <xdr:col>18</xdr:col>
      <xdr:colOff>161925</xdr:colOff>
      <xdr:row>24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</xdr:colOff>
      <xdr:row>26</xdr:row>
      <xdr:rowOff>22225</xdr:rowOff>
    </xdr:from>
    <xdr:to>
      <xdr:col>18</xdr:col>
      <xdr:colOff>311150</xdr:colOff>
      <xdr:row>40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11</xdr:row>
      <xdr:rowOff>38100</xdr:rowOff>
    </xdr:from>
    <xdr:to>
      <xdr:col>5</xdr:col>
      <xdr:colOff>361950</xdr:colOff>
      <xdr:row>25</xdr:row>
      <xdr:rowOff>114300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11</xdr:row>
      <xdr:rowOff>76200</xdr:rowOff>
    </xdr:from>
    <xdr:to>
      <xdr:col>15</xdr:col>
      <xdr:colOff>19050</xdr:colOff>
      <xdr:row>25</xdr:row>
      <xdr:rowOff>152400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0</xdr:rowOff>
    </xdr:from>
    <xdr:to>
      <xdr:col>7</xdr:col>
      <xdr:colOff>19050</xdr:colOff>
      <xdr:row>25</xdr:row>
      <xdr:rowOff>76200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428625</xdr:colOff>
      <xdr:row>11</xdr:row>
      <xdr:rowOff>28575</xdr:rowOff>
    </xdr:from>
    <xdr:to>
      <xdr:col>14</xdr:col>
      <xdr:colOff>123825</xdr:colOff>
      <xdr:row>25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123824</xdr:colOff>
      <xdr:row>3</xdr:row>
      <xdr:rowOff>104775</xdr:rowOff>
    </xdr:from>
    <xdr:to>
      <xdr:col>11</xdr:col>
      <xdr:colOff>219075</xdr:colOff>
      <xdr:row>24</xdr:row>
      <xdr:rowOff>152400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590550</xdr:colOff>
      <xdr:row>3</xdr:row>
      <xdr:rowOff>123825</xdr:rowOff>
    </xdr:from>
    <xdr:to>
      <xdr:col>21</xdr:col>
      <xdr:colOff>447675</xdr:colOff>
      <xdr:row>24</xdr:row>
      <xdr:rowOff>142874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L%20statistica/ASL/tabella%20%20valori%20(virus%20giasis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Dati"/>
      <sheetName val="0,150 Kg"/>
      <sheetName val="0,100 Kg"/>
    </sheetNames>
    <sheetDataSet>
      <sheetData sheetId="0"/>
      <sheetData sheetId="1"/>
      <sheetData sheetId="2"/>
      <sheetData sheetId="3">
        <row r="2">
          <cell r="C2">
            <v>0.55000000000000004</v>
          </cell>
          <cell r="E2">
            <v>1.4929999999999999</v>
          </cell>
          <cell r="F2">
            <v>2.2290489999999998</v>
          </cell>
        </row>
        <row r="3">
          <cell r="C3">
            <v>0.83</v>
          </cell>
          <cell r="E3">
            <v>1.841</v>
          </cell>
          <cell r="F3">
            <v>3.389281</v>
          </cell>
        </row>
        <row r="4">
          <cell r="C4">
            <v>1.03</v>
          </cell>
          <cell r="E4">
            <v>2.0789999999999997</v>
          </cell>
          <cell r="F4">
            <v>4.3222409999999991</v>
          </cell>
        </row>
        <row r="5">
          <cell r="C5">
            <v>1.46</v>
          </cell>
          <cell r="E5">
            <v>2.4260000000000002</v>
          </cell>
          <cell r="F5">
            <v>5.8854760000000006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59"/>
  <sheetViews>
    <sheetView zoomScale="73" zoomScaleNormal="73" workbookViewId="0">
      <selection activeCell="F22" sqref="F22"/>
    </sheetView>
  </sheetViews>
  <sheetFormatPr defaultRowHeight="15"/>
  <cols>
    <col min="2" max="2" width="8.7109375" customWidth="1"/>
    <col min="3" max="3" width="29.28515625" customWidth="1"/>
    <col min="4" max="4" width="14.7109375" customWidth="1"/>
    <col min="5" max="5" width="18.42578125" customWidth="1"/>
    <col min="6" max="7" width="18.140625" customWidth="1"/>
    <col min="8" max="8" width="13" customWidth="1"/>
    <col min="20" max="20" width="22" customWidth="1"/>
    <col min="21" max="21" width="16.7109375" customWidth="1"/>
    <col min="22" max="22" width="19.42578125" customWidth="1"/>
    <col min="23" max="23" width="23.42578125" customWidth="1"/>
    <col min="24" max="24" width="16.140625" customWidth="1"/>
    <col min="38" max="38" width="18.140625" customWidth="1"/>
    <col min="39" max="39" width="21.28515625" customWidth="1"/>
  </cols>
  <sheetData>
    <row r="1" spans="2:39">
      <c r="B1" s="3"/>
      <c r="C1" s="9" t="s">
        <v>10</v>
      </c>
      <c r="F1" s="101" t="s">
        <v>49</v>
      </c>
      <c r="G1" s="101"/>
    </row>
    <row r="2" spans="2:39">
      <c r="B2" s="10" t="s">
        <v>11</v>
      </c>
      <c r="C2" s="4">
        <v>0.55000000000000004</v>
      </c>
      <c r="F2" s="5">
        <v>0.55000000000000004</v>
      </c>
      <c r="G2" s="1">
        <v>14.92</v>
      </c>
    </row>
    <row r="3" spans="2:39">
      <c r="B3" s="10" t="s">
        <v>12</v>
      </c>
      <c r="C3" s="4">
        <v>0.83</v>
      </c>
      <c r="F3" s="5">
        <v>0.83</v>
      </c>
      <c r="G3" s="1">
        <v>18.55</v>
      </c>
    </row>
    <row r="4" spans="2:39">
      <c r="B4" s="10" t="s">
        <v>13</v>
      </c>
      <c r="C4" s="4">
        <v>1.03</v>
      </c>
      <c r="F4" s="5">
        <v>1.03</v>
      </c>
      <c r="G4" s="1">
        <v>20.513332999999999</v>
      </c>
    </row>
    <row r="5" spans="2:39">
      <c r="B5" s="10" t="s">
        <v>14</v>
      </c>
      <c r="C5" s="4">
        <v>1.46</v>
      </c>
      <c r="F5" s="5">
        <v>1.46</v>
      </c>
      <c r="G5" s="1">
        <v>24.28</v>
      </c>
    </row>
    <row r="9" spans="2:39">
      <c r="AL9" s="102" t="s">
        <v>50</v>
      </c>
      <c r="AM9" s="102"/>
    </row>
    <row r="10" spans="2:39">
      <c r="AL10" s="5">
        <v>0.55000000000000004</v>
      </c>
      <c r="AM10" s="1">
        <v>222.6</v>
      </c>
    </row>
    <row r="11" spans="2:39">
      <c r="D11" s="2"/>
      <c r="T11" s="2"/>
      <c r="U11" s="114" t="s">
        <v>35</v>
      </c>
      <c r="V11" s="114"/>
      <c r="W11" s="114"/>
      <c r="X11" s="114"/>
      <c r="Y11" s="2"/>
      <c r="AL11" s="5">
        <v>0.83</v>
      </c>
      <c r="AM11" s="1">
        <v>344.1</v>
      </c>
    </row>
    <row r="12" spans="2:39">
      <c r="C12" s="2"/>
      <c r="D12" s="114" t="s">
        <v>36</v>
      </c>
      <c r="E12" s="114"/>
      <c r="F12" s="114"/>
      <c r="G12" s="114"/>
      <c r="H12" s="2"/>
      <c r="T12" s="2"/>
      <c r="U12" s="115" t="s">
        <v>1</v>
      </c>
      <c r="V12" s="115"/>
      <c r="W12" s="115"/>
      <c r="X12" s="115"/>
      <c r="Y12" s="2"/>
      <c r="AL12" s="5">
        <v>1.03</v>
      </c>
      <c r="AM12" s="1">
        <v>420.8</v>
      </c>
    </row>
    <row r="13" spans="2:39">
      <c r="C13" s="2"/>
      <c r="D13" s="115" t="s">
        <v>1</v>
      </c>
      <c r="E13" s="115"/>
      <c r="F13" s="115"/>
      <c r="G13" s="115"/>
      <c r="H13" s="2"/>
      <c r="T13" s="2"/>
      <c r="U13" s="11" t="s">
        <v>22</v>
      </c>
      <c r="V13" s="11" t="s">
        <v>23</v>
      </c>
      <c r="W13" s="11" t="s">
        <v>25</v>
      </c>
      <c r="X13" s="11" t="s">
        <v>24</v>
      </c>
      <c r="Y13" s="2"/>
      <c r="AL13" s="5">
        <v>1.46</v>
      </c>
      <c r="AM13" s="7" t="s">
        <v>51</v>
      </c>
    </row>
    <row r="14" spans="2:39">
      <c r="C14" s="2"/>
      <c r="D14" s="11" t="s">
        <v>22</v>
      </c>
      <c r="E14" s="11" t="s">
        <v>23</v>
      </c>
      <c r="F14" s="11" t="s">
        <v>25</v>
      </c>
      <c r="G14" s="11" t="s">
        <v>24</v>
      </c>
      <c r="H14" s="2"/>
      <c r="T14" s="18" t="s">
        <v>0</v>
      </c>
      <c r="U14" s="5" t="s">
        <v>5</v>
      </c>
      <c r="V14" s="5" t="s">
        <v>6</v>
      </c>
      <c r="W14" s="5" t="s">
        <v>7</v>
      </c>
      <c r="X14" s="5" t="s">
        <v>37</v>
      </c>
      <c r="Y14" s="2"/>
    </row>
    <row r="15" spans="2:39">
      <c r="C15" s="18" t="s">
        <v>0</v>
      </c>
      <c r="D15" s="5" t="s">
        <v>5</v>
      </c>
      <c r="E15" s="5" t="s">
        <v>6</v>
      </c>
      <c r="F15" s="5" t="s">
        <v>7</v>
      </c>
      <c r="G15" s="5" t="s">
        <v>37</v>
      </c>
      <c r="H15" s="2"/>
      <c r="T15" s="6" t="s">
        <v>2</v>
      </c>
      <c r="U15" s="7">
        <v>1.4870000000000001</v>
      </c>
      <c r="V15" s="7">
        <v>1.887</v>
      </c>
      <c r="W15" s="7">
        <v>2.0379999999999998</v>
      </c>
      <c r="X15" s="7">
        <v>2.411</v>
      </c>
      <c r="Y15" s="1" t="s">
        <v>8</v>
      </c>
    </row>
    <row r="16" spans="2:39">
      <c r="C16" s="6" t="s">
        <v>2</v>
      </c>
      <c r="D16" s="7">
        <v>14.87</v>
      </c>
      <c r="E16" s="7">
        <v>18.87</v>
      </c>
      <c r="F16" s="7">
        <v>20.38</v>
      </c>
      <c r="G16" s="7">
        <v>24.11</v>
      </c>
      <c r="H16" s="1" t="s">
        <v>8</v>
      </c>
      <c r="T16" s="6" t="s">
        <v>3</v>
      </c>
      <c r="U16" s="7">
        <v>1.4930000000000001</v>
      </c>
      <c r="V16" s="8">
        <v>1.841</v>
      </c>
      <c r="W16" s="7">
        <v>2.0790000000000002</v>
      </c>
      <c r="X16" s="7">
        <v>2.4260000000000002</v>
      </c>
      <c r="Y16" s="1" t="s">
        <v>8</v>
      </c>
    </row>
    <row r="17" spans="3:25">
      <c r="C17" s="6" t="s">
        <v>3</v>
      </c>
      <c r="D17" s="7">
        <v>14.93</v>
      </c>
      <c r="E17" s="8">
        <v>18.41</v>
      </c>
      <c r="F17" s="7">
        <v>20.79</v>
      </c>
      <c r="G17" s="7">
        <v>24.26</v>
      </c>
      <c r="H17" s="1" t="s">
        <v>8</v>
      </c>
      <c r="T17" s="6" t="s">
        <v>4</v>
      </c>
      <c r="U17" s="7">
        <v>1.496</v>
      </c>
      <c r="V17" s="7">
        <v>1.837</v>
      </c>
      <c r="W17" s="7">
        <v>2.0369999999999999</v>
      </c>
      <c r="X17" s="7">
        <v>2.4470000000000001</v>
      </c>
      <c r="Y17" s="1" t="s">
        <v>8</v>
      </c>
    </row>
    <row r="18" spans="3:25" ht="30">
      <c r="C18" s="6" t="s">
        <v>4</v>
      </c>
      <c r="D18" s="7">
        <v>14.96</v>
      </c>
      <c r="E18" s="7">
        <v>18.37</v>
      </c>
      <c r="F18" s="7">
        <v>20.37</v>
      </c>
      <c r="G18" s="7">
        <v>24.47</v>
      </c>
      <c r="H18" s="1" t="s">
        <v>8</v>
      </c>
      <c r="T18" s="37" t="s">
        <v>39</v>
      </c>
      <c r="U18" s="1">
        <f>AVERAGE(U15:U17)</f>
        <v>1.4920000000000002</v>
      </c>
      <c r="V18" s="1">
        <f>AVERAGE(V15:V17)</f>
        <v>1.8549999999999998</v>
      </c>
      <c r="W18" s="1">
        <f>AVERAGE(W15:W17)</f>
        <v>2.0513333333333335</v>
      </c>
      <c r="X18" s="1">
        <f>AVERAGE(X15:X17)</f>
        <v>2.4279999999999999</v>
      </c>
      <c r="Y18" s="1" t="s">
        <v>8</v>
      </c>
    </row>
    <row r="19" spans="3:25">
      <c r="C19" s="17" t="s">
        <v>9</v>
      </c>
      <c r="D19" s="1">
        <f>AVERAGE(D16:D18)</f>
        <v>14.92</v>
      </c>
      <c r="E19" s="1">
        <f>AVERAGE(E16:E18)</f>
        <v>18.55</v>
      </c>
      <c r="F19" s="1">
        <f>AVERAGE(F16:F18)</f>
        <v>20.513333333333335</v>
      </c>
      <c r="G19" s="1">
        <f>AVERAGE(G16:G18)</f>
        <v>24.28</v>
      </c>
      <c r="H19" s="1" t="s">
        <v>8</v>
      </c>
    </row>
    <row r="21" spans="3:25">
      <c r="T21" s="38"/>
      <c r="U21" s="101"/>
      <c r="V21" s="101"/>
      <c r="W21" s="101"/>
      <c r="X21" s="101"/>
    </row>
    <row r="22" spans="3:25">
      <c r="T22" s="39"/>
      <c r="U22" s="116" t="s">
        <v>41</v>
      </c>
      <c r="V22" s="117"/>
      <c r="W22" s="117"/>
      <c r="X22" s="118"/>
    </row>
    <row r="23" spans="3:25">
      <c r="T23" s="39"/>
      <c r="U23" s="119" t="s">
        <v>1</v>
      </c>
      <c r="V23" s="120"/>
      <c r="W23" s="120"/>
      <c r="X23" s="121"/>
    </row>
    <row r="24" spans="3:25">
      <c r="T24" s="39"/>
      <c r="U24" s="40" t="s">
        <v>22</v>
      </c>
      <c r="V24" s="40" t="s">
        <v>23</v>
      </c>
      <c r="W24" s="40" t="s">
        <v>25</v>
      </c>
      <c r="X24" s="40" t="s">
        <v>24</v>
      </c>
    </row>
    <row r="25" spans="3:25">
      <c r="T25" s="18" t="s">
        <v>0</v>
      </c>
      <c r="U25" s="41" t="s">
        <v>5</v>
      </c>
      <c r="V25" s="41" t="s">
        <v>6</v>
      </c>
      <c r="W25" s="41" t="s">
        <v>7</v>
      </c>
      <c r="X25" s="41" t="s">
        <v>37</v>
      </c>
    </row>
    <row r="26" spans="3:25">
      <c r="T26" s="6" t="s">
        <v>2</v>
      </c>
      <c r="U26" s="1">
        <v>0.67200000000000004</v>
      </c>
      <c r="V26" s="1">
        <v>0.52900000000000003</v>
      </c>
      <c r="W26" s="1">
        <v>0.49</v>
      </c>
      <c r="X26" s="1">
        <v>0.41399999999999998</v>
      </c>
      <c r="Y26" s="1" t="s">
        <v>40</v>
      </c>
    </row>
    <row r="27" spans="3:25">
      <c r="T27" s="6" t="s">
        <v>3</v>
      </c>
      <c r="U27" s="1">
        <v>0.66900000000000004</v>
      </c>
      <c r="V27" s="1">
        <v>0.54300000000000004</v>
      </c>
      <c r="W27" s="1">
        <v>0.48099999999999998</v>
      </c>
      <c r="X27" s="1">
        <v>0.41199999999999998</v>
      </c>
      <c r="Y27" s="1" t="s">
        <v>40</v>
      </c>
    </row>
    <row r="28" spans="3:25" ht="15.75" thickBot="1">
      <c r="T28" s="6" t="s">
        <v>4</v>
      </c>
      <c r="U28" s="1">
        <v>0.66800000000000004</v>
      </c>
      <c r="V28" s="1">
        <v>0.54400000000000004</v>
      </c>
      <c r="W28" s="1">
        <v>0.49</v>
      </c>
      <c r="X28" s="1">
        <v>0.40799999999999997</v>
      </c>
      <c r="Y28" s="1" t="s">
        <v>40</v>
      </c>
    </row>
    <row r="29" spans="3:25" ht="30">
      <c r="C29" s="108" t="s">
        <v>32</v>
      </c>
      <c r="D29" s="109"/>
      <c r="E29" s="109"/>
      <c r="F29" s="109"/>
      <c r="G29" s="109"/>
      <c r="H29" s="110"/>
      <c r="T29" s="37" t="s">
        <v>38</v>
      </c>
      <c r="U29" s="1">
        <f>AVERAGE(U26:U28)</f>
        <v>0.66966666666666674</v>
      </c>
      <c r="V29" s="1">
        <f>AVERAGE(V26:V28)</f>
        <v>0.53866666666666674</v>
      </c>
      <c r="W29" s="1">
        <f>AVERAGE(W26:W28)</f>
        <v>0.48699999999999993</v>
      </c>
      <c r="X29" s="1">
        <f>AVERAGE(X26:X28)</f>
        <v>0.41133333333333333</v>
      </c>
      <c r="Y29" s="1" t="s">
        <v>40</v>
      </c>
    </row>
    <row r="30" spans="3:25">
      <c r="C30" s="19" t="s">
        <v>26</v>
      </c>
      <c r="D30" s="16" t="s">
        <v>27</v>
      </c>
      <c r="E30" s="16" t="s">
        <v>28</v>
      </c>
      <c r="F30" s="16" t="s">
        <v>29</v>
      </c>
      <c r="G30" s="16" t="s">
        <v>30</v>
      </c>
      <c r="H30" s="20" t="s">
        <v>31</v>
      </c>
    </row>
    <row r="31" spans="3:25" ht="15.75" thickBot="1">
      <c r="C31" s="21" t="s">
        <v>3</v>
      </c>
      <c r="D31" s="22">
        <v>14.93</v>
      </c>
      <c r="E31" s="22">
        <v>18.41</v>
      </c>
      <c r="F31" s="22">
        <v>20.79</v>
      </c>
      <c r="G31" s="22">
        <v>24.26</v>
      </c>
      <c r="H31" s="23" t="s">
        <v>8</v>
      </c>
    </row>
    <row r="45" spans="3:25" ht="15.75" thickBot="1"/>
    <row r="46" spans="3:25">
      <c r="T46" s="108" t="s">
        <v>32</v>
      </c>
      <c r="U46" s="109"/>
      <c r="V46" s="109"/>
      <c r="W46" s="109"/>
      <c r="X46" s="109"/>
      <c r="Y46" s="110"/>
    </row>
    <row r="47" spans="3:25" ht="15.75" thickBot="1">
      <c r="T47" s="19" t="s">
        <v>26</v>
      </c>
      <c r="U47" s="16" t="s">
        <v>27</v>
      </c>
      <c r="V47" s="16" t="s">
        <v>28</v>
      </c>
      <c r="W47" s="16" t="s">
        <v>29</v>
      </c>
      <c r="X47" s="16" t="s">
        <v>30</v>
      </c>
      <c r="Y47" s="20" t="s">
        <v>31</v>
      </c>
    </row>
    <row r="48" spans="3:25" ht="15.75" thickBot="1">
      <c r="C48" s="111" t="s">
        <v>15</v>
      </c>
      <c r="D48" s="112"/>
      <c r="E48" s="112"/>
      <c r="F48" s="112"/>
      <c r="G48" s="112"/>
      <c r="H48" s="113"/>
      <c r="T48" s="21" t="s">
        <v>3</v>
      </c>
      <c r="U48" s="22">
        <v>1.4930000000000001</v>
      </c>
      <c r="V48" s="22">
        <v>1.841</v>
      </c>
      <c r="W48" s="22">
        <v>2.0790000000000002</v>
      </c>
      <c r="X48" s="22">
        <v>2.4260000000000002</v>
      </c>
      <c r="Y48" s="23" t="s">
        <v>8</v>
      </c>
    </row>
    <row r="49" spans="3:25">
      <c r="C49" s="28" t="s">
        <v>26</v>
      </c>
      <c r="D49" s="27" t="s">
        <v>27</v>
      </c>
      <c r="E49" s="27" t="s">
        <v>28</v>
      </c>
      <c r="F49" s="27" t="s">
        <v>29</v>
      </c>
      <c r="G49" s="27" t="s">
        <v>30</v>
      </c>
      <c r="H49" s="29" t="s">
        <v>31</v>
      </c>
    </row>
    <row r="50" spans="3:25" ht="15.75" thickBot="1">
      <c r="C50" s="24" t="s">
        <v>2</v>
      </c>
      <c r="D50" s="25">
        <v>14.87</v>
      </c>
      <c r="E50" s="25">
        <v>18.87</v>
      </c>
      <c r="F50" s="25">
        <v>20.38</v>
      </c>
      <c r="G50" s="25">
        <v>24.11</v>
      </c>
      <c r="H50" s="26" t="s">
        <v>8</v>
      </c>
    </row>
    <row r="58" spans="3:25" ht="15.75" thickBot="1"/>
    <row r="59" spans="3:25">
      <c r="T59" s="111" t="s">
        <v>15</v>
      </c>
      <c r="U59" s="112"/>
      <c r="V59" s="112"/>
      <c r="W59" s="112"/>
      <c r="X59" s="112"/>
      <c r="Y59" s="113"/>
    </row>
    <row r="60" spans="3:25">
      <c r="T60" s="28" t="s">
        <v>26</v>
      </c>
      <c r="U60" s="27" t="s">
        <v>27</v>
      </c>
      <c r="V60" s="27" t="s">
        <v>28</v>
      </c>
      <c r="W60" s="27" t="s">
        <v>29</v>
      </c>
      <c r="X60" s="27" t="s">
        <v>30</v>
      </c>
      <c r="Y60" s="29" t="s">
        <v>31</v>
      </c>
    </row>
    <row r="61" spans="3:25" ht="15.75" thickBot="1">
      <c r="T61" s="24" t="s">
        <v>2</v>
      </c>
      <c r="U61" s="25">
        <v>1.4870000000000001</v>
      </c>
      <c r="V61" s="25">
        <v>1.887</v>
      </c>
      <c r="W61" s="25">
        <v>2.0379999999999998</v>
      </c>
      <c r="X61" s="25">
        <v>2.411</v>
      </c>
      <c r="Y61" s="26" t="s">
        <v>8</v>
      </c>
    </row>
    <row r="65" spans="3:25" ht="15.75" thickBot="1"/>
    <row r="66" spans="3:25">
      <c r="C66" s="103" t="s">
        <v>16</v>
      </c>
      <c r="D66" s="104"/>
      <c r="E66" s="104"/>
      <c r="F66" s="104"/>
      <c r="G66" s="104"/>
      <c r="H66" s="105"/>
    </row>
    <row r="67" spans="3:25">
      <c r="C67" s="30" t="s">
        <v>26</v>
      </c>
      <c r="D67" s="31" t="s">
        <v>27</v>
      </c>
      <c r="E67" s="31" t="s">
        <v>28</v>
      </c>
      <c r="F67" s="31" t="s">
        <v>29</v>
      </c>
      <c r="G67" s="31" t="s">
        <v>30</v>
      </c>
      <c r="H67" s="32" t="s">
        <v>31</v>
      </c>
    </row>
    <row r="68" spans="3:25" ht="15.75" thickBot="1">
      <c r="C68" s="33" t="s">
        <v>4</v>
      </c>
      <c r="D68" s="25">
        <v>14.96</v>
      </c>
      <c r="E68" s="25">
        <v>18.37</v>
      </c>
      <c r="F68" s="25">
        <v>20.37</v>
      </c>
      <c r="G68" s="25">
        <v>24.47</v>
      </c>
      <c r="H68" s="26" t="s">
        <v>8</v>
      </c>
    </row>
    <row r="72" spans="3:25" ht="15.75" thickBot="1"/>
    <row r="73" spans="3:25">
      <c r="T73" s="103" t="s">
        <v>16</v>
      </c>
      <c r="U73" s="104"/>
      <c r="V73" s="104"/>
      <c r="W73" s="104"/>
      <c r="X73" s="104"/>
      <c r="Y73" s="105"/>
    </row>
    <row r="74" spans="3:25">
      <c r="T74" s="30" t="s">
        <v>26</v>
      </c>
      <c r="U74" s="31" t="s">
        <v>27</v>
      </c>
      <c r="V74" s="31" t="s">
        <v>28</v>
      </c>
      <c r="W74" s="31" t="s">
        <v>29</v>
      </c>
      <c r="X74" s="31" t="s">
        <v>30</v>
      </c>
      <c r="Y74" s="32" t="s">
        <v>31</v>
      </c>
    </row>
    <row r="75" spans="3:25" ht="15.75" thickBot="1">
      <c r="T75" s="33" t="s">
        <v>4</v>
      </c>
      <c r="U75" s="25">
        <v>1.496</v>
      </c>
      <c r="V75" s="25">
        <v>1.837</v>
      </c>
      <c r="W75" s="25">
        <v>2.0369999999999999</v>
      </c>
      <c r="X75" s="25">
        <v>2.4470000000000001</v>
      </c>
      <c r="Y75" s="26" t="s">
        <v>8</v>
      </c>
    </row>
    <row r="83" spans="3:23">
      <c r="C83" s="106" t="s">
        <v>17</v>
      </c>
      <c r="D83" s="106"/>
      <c r="E83" s="12"/>
      <c r="F83" s="12"/>
    </row>
    <row r="84" spans="3:23">
      <c r="C84" s="14" t="s">
        <v>33</v>
      </c>
      <c r="D84" s="14" t="s">
        <v>34</v>
      </c>
      <c r="E84" s="12"/>
      <c r="F84" s="12"/>
    </row>
    <row r="85" spans="3:23">
      <c r="C85" s="13" t="s">
        <v>2</v>
      </c>
      <c r="D85" s="7">
        <v>14.87</v>
      </c>
      <c r="E85" s="1" t="s">
        <v>18</v>
      </c>
    </row>
    <row r="86" spans="3:23">
      <c r="C86" s="13" t="s">
        <v>3</v>
      </c>
      <c r="D86" s="7">
        <v>14.93</v>
      </c>
      <c r="E86" s="1" t="s">
        <v>18</v>
      </c>
    </row>
    <row r="87" spans="3:23">
      <c r="C87" s="13" t="s">
        <v>4</v>
      </c>
      <c r="D87" s="7">
        <v>14.96</v>
      </c>
      <c r="E87" s="1" t="s">
        <v>18</v>
      </c>
    </row>
    <row r="92" spans="3:23">
      <c r="U92" s="106" t="s">
        <v>17</v>
      </c>
      <c r="V92" s="106"/>
      <c r="W92" s="12"/>
    </row>
    <row r="93" spans="3:23">
      <c r="U93" s="14" t="s">
        <v>33</v>
      </c>
      <c r="V93" s="14" t="s">
        <v>34</v>
      </c>
      <c r="W93" s="12"/>
    </row>
    <row r="94" spans="3:23">
      <c r="U94" s="14" t="s">
        <v>2</v>
      </c>
      <c r="V94" s="7">
        <v>1.4870000000000001</v>
      </c>
      <c r="W94" s="1" t="s">
        <v>18</v>
      </c>
    </row>
    <row r="95" spans="3:23">
      <c r="U95" s="14" t="s">
        <v>3</v>
      </c>
      <c r="V95" s="7">
        <v>1.4930000000000001</v>
      </c>
      <c r="W95" s="1" t="s">
        <v>18</v>
      </c>
    </row>
    <row r="96" spans="3:23">
      <c r="U96" s="14" t="s">
        <v>4</v>
      </c>
      <c r="V96" s="7">
        <v>1.496</v>
      </c>
      <c r="W96" s="1" t="s">
        <v>18</v>
      </c>
    </row>
    <row r="103" spans="3:23">
      <c r="C103" s="107" t="s">
        <v>19</v>
      </c>
      <c r="D103" s="107"/>
      <c r="E103" s="12"/>
    </row>
    <row r="104" spans="3:23">
      <c r="C104" s="36" t="s">
        <v>33</v>
      </c>
      <c r="D104" s="36" t="s">
        <v>34</v>
      </c>
      <c r="E104" s="12"/>
    </row>
    <row r="105" spans="3:23">
      <c r="C105" s="36" t="s">
        <v>2</v>
      </c>
      <c r="D105" s="7">
        <v>18.87</v>
      </c>
      <c r="E105" s="1" t="s">
        <v>18</v>
      </c>
    </row>
    <row r="106" spans="3:23">
      <c r="C106" s="36" t="s">
        <v>3</v>
      </c>
      <c r="D106" s="8">
        <v>18.41</v>
      </c>
      <c r="E106" s="1" t="s">
        <v>18</v>
      </c>
    </row>
    <row r="107" spans="3:23">
      <c r="C107" s="36" t="s">
        <v>4</v>
      </c>
      <c r="D107" s="7">
        <v>18.37</v>
      </c>
      <c r="E107" s="1" t="s">
        <v>18</v>
      </c>
    </row>
    <row r="108" spans="3:23">
      <c r="U108" s="107" t="s">
        <v>19</v>
      </c>
      <c r="V108" s="107"/>
      <c r="W108" s="12"/>
    </row>
    <row r="109" spans="3:23">
      <c r="U109" s="36" t="s">
        <v>33</v>
      </c>
      <c r="V109" s="36" t="s">
        <v>34</v>
      </c>
      <c r="W109" s="12"/>
    </row>
    <row r="110" spans="3:23">
      <c r="U110" s="36" t="s">
        <v>2</v>
      </c>
      <c r="V110" s="7">
        <v>1.887</v>
      </c>
      <c r="W110" s="1" t="s">
        <v>18</v>
      </c>
    </row>
    <row r="111" spans="3:23">
      <c r="U111" s="36" t="s">
        <v>3</v>
      </c>
      <c r="V111" s="8">
        <v>1.841</v>
      </c>
      <c r="W111" s="1" t="s">
        <v>18</v>
      </c>
    </row>
    <row r="112" spans="3:23">
      <c r="U112" s="36" t="s">
        <v>4</v>
      </c>
      <c r="V112" s="7">
        <v>1.837</v>
      </c>
      <c r="W112" s="1" t="s">
        <v>18</v>
      </c>
    </row>
    <row r="118" spans="3:23">
      <c r="C118" s="99" t="s">
        <v>20</v>
      </c>
      <c r="D118" s="99"/>
      <c r="E118" s="12"/>
    </row>
    <row r="119" spans="3:23">
      <c r="C119" s="35" t="s">
        <v>33</v>
      </c>
      <c r="D119" s="35" t="s">
        <v>34</v>
      </c>
      <c r="E119" s="12"/>
    </row>
    <row r="120" spans="3:23">
      <c r="C120" s="35" t="s">
        <v>2</v>
      </c>
      <c r="D120" s="7">
        <v>20.38</v>
      </c>
      <c r="E120" s="1" t="s">
        <v>18</v>
      </c>
    </row>
    <row r="121" spans="3:23">
      <c r="C121" s="35" t="s">
        <v>3</v>
      </c>
      <c r="D121" s="7">
        <v>20.79</v>
      </c>
      <c r="E121" s="1" t="s">
        <v>18</v>
      </c>
    </row>
    <row r="122" spans="3:23">
      <c r="C122" s="35" t="s">
        <v>4</v>
      </c>
      <c r="D122" s="7">
        <v>20.37</v>
      </c>
      <c r="E122" s="1" t="s">
        <v>18</v>
      </c>
    </row>
    <row r="123" spans="3:23">
      <c r="C123" s="15"/>
    </row>
    <row r="124" spans="3:23">
      <c r="C124" s="15"/>
    </row>
    <row r="125" spans="3:23">
      <c r="U125" s="99" t="s">
        <v>20</v>
      </c>
      <c r="V125" s="99"/>
      <c r="W125" s="12"/>
    </row>
    <row r="126" spans="3:23">
      <c r="U126" s="35" t="s">
        <v>33</v>
      </c>
      <c r="V126" s="35" t="s">
        <v>34</v>
      </c>
      <c r="W126" s="12"/>
    </row>
    <row r="127" spans="3:23">
      <c r="U127" s="35" t="s">
        <v>2</v>
      </c>
      <c r="V127" s="7">
        <v>2.0379999999999998</v>
      </c>
      <c r="W127" s="1" t="s">
        <v>18</v>
      </c>
    </row>
    <row r="128" spans="3:23">
      <c r="U128" s="35" t="s">
        <v>3</v>
      </c>
      <c r="V128" s="7">
        <v>2.0790000000000002</v>
      </c>
      <c r="W128" s="1" t="s">
        <v>18</v>
      </c>
    </row>
    <row r="129" spans="3:23">
      <c r="U129" s="35" t="s">
        <v>4</v>
      </c>
      <c r="V129" s="7">
        <v>2.0369999999999999</v>
      </c>
      <c r="W129" s="1" t="s">
        <v>18</v>
      </c>
    </row>
    <row r="136" spans="3:23">
      <c r="C136" s="100" t="s">
        <v>21</v>
      </c>
      <c r="D136" s="100"/>
      <c r="E136" s="12"/>
    </row>
    <row r="137" spans="3:23">
      <c r="C137" s="34" t="s">
        <v>33</v>
      </c>
      <c r="D137" s="34" t="s">
        <v>34</v>
      </c>
      <c r="E137" s="12"/>
    </row>
    <row r="138" spans="3:23">
      <c r="C138" s="34" t="s">
        <v>2</v>
      </c>
      <c r="D138" s="7">
        <v>24.11</v>
      </c>
      <c r="E138" s="1" t="s">
        <v>18</v>
      </c>
    </row>
    <row r="139" spans="3:23">
      <c r="C139" s="34" t="s">
        <v>3</v>
      </c>
      <c r="D139" s="7">
        <v>24.26</v>
      </c>
      <c r="E139" s="1" t="s">
        <v>18</v>
      </c>
    </row>
    <row r="140" spans="3:23">
      <c r="C140" s="34" t="s">
        <v>4</v>
      </c>
      <c r="D140" s="7">
        <v>24.47</v>
      </c>
      <c r="E140" s="1" t="s">
        <v>18</v>
      </c>
      <c r="U140" s="100" t="s">
        <v>21</v>
      </c>
      <c r="V140" s="100"/>
      <c r="W140" s="12"/>
    </row>
    <row r="141" spans="3:23">
      <c r="U141" s="34" t="s">
        <v>33</v>
      </c>
      <c r="V141" s="34" t="s">
        <v>34</v>
      </c>
      <c r="W141" s="12"/>
    </row>
    <row r="142" spans="3:23">
      <c r="U142" s="34" t="s">
        <v>2</v>
      </c>
      <c r="V142" s="7">
        <v>2.411</v>
      </c>
      <c r="W142" s="1" t="s">
        <v>18</v>
      </c>
    </row>
    <row r="143" spans="3:23">
      <c r="U143" s="34" t="s">
        <v>3</v>
      </c>
      <c r="V143" s="7">
        <v>2.4260000000000002</v>
      </c>
      <c r="W143" s="1" t="s">
        <v>18</v>
      </c>
    </row>
    <row r="144" spans="3:23">
      <c r="U144" s="34" t="s">
        <v>4</v>
      </c>
      <c r="V144" s="7">
        <v>2.4470000000000001</v>
      </c>
      <c r="W144" s="1" t="s">
        <v>18</v>
      </c>
    </row>
    <row r="159" spans="4:4">
      <c r="D159" s="12"/>
    </row>
  </sheetData>
  <mergeCells count="23">
    <mergeCell ref="C136:D136"/>
    <mergeCell ref="D13:G13"/>
    <mergeCell ref="C48:H48"/>
    <mergeCell ref="C66:H66"/>
    <mergeCell ref="C83:D83"/>
    <mergeCell ref="C103:D103"/>
    <mergeCell ref="C118:D118"/>
    <mergeCell ref="U125:V125"/>
    <mergeCell ref="U140:V140"/>
    <mergeCell ref="F1:G1"/>
    <mergeCell ref="AL9:AM9"/>
    <mergeCell ref="T73:Y73"/>
    <mergeCell ref="U92:V92"/>
    <mergeCell ref="U108:V108"/>
    <mergeCell ref="T46:Y46"/>
    <mergeCell ref="T59:Y59"/>
    <mergeCell ref="U11:X11"/>
    <mergeCell ref="U12:X12"/>
    <mergeCell ref="U22:X22"/>
    <mergeCell ref="U23:X23"/>
    <mergeCell ref="U21:X21"/>
    <mergeCell ref="D12:G12"/>
    <mergeCell ref="C29:H29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H7" sqref="H7"/>
    </sheetView>
  </sheetViews>
  <sheetFormatPr defaultRowHeight="15"/>
  <sheetData>
    <row r="1" spans="1:6">
      <c r="A1" s="1"/>
    </row>
    <row r="9" spans="1:6">
      <c r="F9" s="1" t="s">
        <v>48</v>
      </c>
    </row>
    <row r="10" spans="1:6">
      <c r="E10" s="1" t="s">
        <v>42</v>
      </c>
      <c r="F10" s="1">
        <v>24.47</v>
      </c>
    </row>
    <row r="11" spans="1:6">
      <c r="E11" s="1" t="s">
        <v>43</v>
      </c>
      <c r="F11" s="1">
        <v>24.38</v>
      </c>
    </row>
    <row r="12" spans="1:6">
      <c r="E12" s="1" t="s">
        <v>44</v>
      </c>
      <c r="F12" s="1">
        <v>24.41</v>
      </c>
    </row>
    <row r="13" spans="1:6">
      <c r="E13" s="1" t="s">
        <v>45</v>
      </c>
      <c r="F13" s="1">
        <v>24.16</v>
      </c>
    </row>
    <row r="14" spans="1:6">
      <c r="E14" s="1" t="s">
        <v>46</v>
      </c>
      <c r="F14" s="1">
        <v>24.12</v>
      </c>
    </row>
    <row r="15" spans="1:6">
      <c r="E15" s="1" t="s">
        <v>47</v>
      </c>
      <c r="F15" s="1">
        <v>24.26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J9" sqref="J9"/>
    </sheetView>
  </sheetViews>
  <sheetFormatPr defaultRowHeight="15"/>
  <cols>
    <col min="1" max="1" width="6.5703125" bestFit="1" customWidth="1"/>
    <col min="2" max="2" width="20.42578125" bestFit="1" customWidth="1"/>
    <col min="3" max="3" width="17.42578125" bestFit="1" customWidth="1"/>
    <col min="4" max="4" width="15.42578125" bestFit="1" customWidth="1"/>
    <col min="5" max="5" width="12" bestFit="1" customWidth="1"/>
    <col min="6" max="6" width="21.7109375" bestFit="1" customWidth="1"/>
    <col min="7" max="7" width="14.85546875" bestFit="1" customWidth="1"/>
    <col min="8" max="8" width="14" bestFit="1" customWidth="1"/>
    <col min="9" max="9" width="14.7109375" bestFit="1" customWidth="1"/>
    <col min="10" max="10" width="15.5703125" bestFit="1" customWidth="1"/>
  </cols>
  <sheetData>
    <row r="1" spans="1:10">
      <c r="A1" s="49" t="s">
        <v>55</v>
      </c>
      <c r="B1" s="44" t="s">
        <v>52</v>
      </c>
      <c r="C1" s="58" t="s">
        <v>61</v>
      </c>
      <c r="D1" s="45" t="s">
        <v>53</v>
      </c>
      <c r="E1" s="51" t="s">
        <v>54</v>
      </c>
      <c r="F1" s="51" t="s">
        <v>56</v>
      </c>
      <c r="G1" s="49" t="s">
        <v>93</v>
      </c>
    </row>
    <row r="2" spans="1:10">
      <c r="A2" s="43">
        <v>1</v>
      </c>
      <c r="B2" s="1">
        <v>10</v>
      </c>
      <c r="C2" s="53">
        <v>0.55000000000000004</v>
      </c>
      <c r="D2" s="7">
        <v>14.87</v>
      </c>
      <c r="E2" s="7">
        <f>D2/10</f>
        <v>1.4869999999999999</v>
      </c>
      <c r="F2" s="57">
        <f>E2^2</f>
        <v>2.2111689999999995</v>
      </c>
      <c r="G2" s="1">
        <f>4*PI()^2*C2/F2</f>
        <v>9.8197513091023758</v>
      </c>
    </row>
    <row r="3" spans="1:10">
      <c r="A3" s="43">
        <v>2</v>
      </c>
      <c r="B3" s="1">
        <v>10</v>
      </c>
      <c r="C3" s="53">
        <v>0.83</v>
      </c>
      <c r="D3" s="7">
        <v>18.87</v>
      </c>
      <c r="E3" s="7">
        <f t="shared" ref="E3:E5" si="0">D3/10</f>
        <v>1.887</v>
      </c>
      <c r="F3" s="57">
        <f t="shared" ref="F3:F5" si="1">E3^2</f>
        <v>3.5607690000000001</v>
      </c>
      <c r="G3" s="1">
        <f t="shared" ref="G3:G4" si="2">4*PI()^2*C3/F3</f>
        <v>9.202250022850869</v>
      </c>
    </row>
    <row r="4" spans="1:10">
      <c r="A4" s="43">
        <v>3</v>
      </c>
      <c r="B4" s="1">
        <v>10</v>
      </c>
      <c r="C4" s="53">
        <v>1.03</v>
      </c>
      <c r="D4" s="7">
        <v>20.38</v>
      </c>
      <c r="E4" s="7">
        <f t="shared" si="0"/>
        <v>2.0379999999999998</v>
      </c>
      <c r="F4" s="57">
        <f t="shared" si="1"/>
        <v>4.1534439999999995</v>
      </c>
      <c r="G4" s="1">
        <f t="shared" si="2"/>
        <v>9.7901332322015566</v>
      </c>
    </row>
    <row r="5" spans="1:10">
      <c r="A5" s="43">
        <v>4</v>
      </c>
      <c r="B5" s="1">
        <v>10</v>
      </c>
      <c r="C5" s="53">
        <v>1.46</v>
      </c>
      <c r="D5" s="7">
        <v>24.11</v>
      </c>
      <c r="E5" s="7">
        <f t="shared" si="0"/>
        <v>2.411</v>
      </c>
      <c r="F5" s="57">
        <f t="shared" si="1"/>
        <v>5.8129210000000002</v>
      </c>
      <c r="G5" s="1">
        <f t="shared" ref="G5" si="3">4*PI()^2*C5/F5</f>
        <v>9.9155811170256491</v>
      </c>
    </row>
    <row r="6" spans="1:10">
      <c r="A6" s="55"/>
      <c r="B6" s="2"/>
      <c r="C6" s="55"/>
      <c r="D6" s="56"/>
      <c r="E6" s="56"/>
      <c r="F6" s="59"/>
    </row>
    <row r="7" spans="1:10">
      <c r="A7" s="60" t="s">
        <v>57</v>
      </c>
      <c r="B7" s="1">
        <v>10</v>
      </c>
      <c r="C7" s="54">
        <f>MIN(C2:C5)</f>
        <v>0.55000000000000004</v>
      </c>
      <c r="D7" s="54">
        <f t="shared" ref="D7:F7" si="4">MIN(D2:D5)</f>
        <v>14.87</v>
      </c>
      <c r="E7" s="54">
        <f t="shared" si="4"/>
        <v>1.4869999999999999</v>
      </c>
      <c r="F7" s="54">
        <f t="shared" si="4"/>
        <v>2.2111689999999995</v>
      </c>
      <c r="G7" s="1">
        <f>MIN(G2:G5)</f>
        <v>9.202250022850869</v>
      </c>
    </row>
    <row r="8" spans="1:10">
      <c r="A8" s="60" t="s">
        <v>58</v>
      </c>
      <c r="B8" s="1">
        <v>10</v>
      </c>
      <c r="C8" s="52">
        <f>MAX(C2:C5)</f>
        <v>1.46</v>
      </c>
      <c r="D8" s="52">
        <f t="shared" ref="D8:F8" si="5">MAX(D2:D5)</f>
        <v>24.11</v>
      </c>
      <c r="E8" s="52">
        <f t="shared" si="5"/>
        <v>2.411</v>
      </c>
      <c r="F8" s="52">
        <f t="shared" si="5"/>
        <v>5.8129210000000002</v>
      </c>
      <c r="G8" s="1">
        <f>MAX(G2:G5)</f>
        <v>9.9155811170256491</v>
      </c>
      <c r="J8" s="43" t="s">
        <v>64</v>
      </c>
    </row>
    <row r="9" spans="1:10">
      <c r="A9" s="60" t="s">
        <v>59</v>
      </c>
      <c r="B9" s="1">
        <v>10</v>
      </c>
      <c r="C9" s="61">
        <f>AVERAGE(C2:C5)</f>
        <v>0.96750000000000003</v>
      </c>
      <c r="D9" s="61">
        <f t="shared" ref="D9:F9" si="6">AVERAGE(D2:D5)</f>
        <v>19.557500000000001</v>
      </c>
      <c r="E9" s="61">
        <f t="shared" si="6"/>
        <v>1.9557499999999997</v>
      </c>
      <c r="F9" s="62">
        <f t="shared" si="6"/>
        <v>3.9345757499999996</v>
      </c>
      <c r="G9" s="64">
        <f>AVERAGE(G2:G5)</f>
        <v>9.681928920295114</v>
      </c>
      <c r="H9" s="83" t="s">
        <v>62</v>
      </c>
      <c r="I9" s="12"/>
      <c r="J9" s="1">
        <f>D46/C46^2*4*PI()^2</f>
        <v>0.54133635353659781</v>
      </c>
    </row>
    <row r="10" spans="1:10">
      <c r="A10" s="60" t="s">
        <v>60</v>
      </c>
      <c r="B10" s="1">
        <v>10</v>
      </c>
      <c r="C10" s="46">
        <f>STDEV(C2:C5)</f>
        <v>0.38282937887959062</v>
      </c>
      <c r="D10" s="46">
        <f t="shared" ref="D10:F10" si="7">STDEV(D2:D5)</f>
        <v>3.8230474319143144</v>
      </c>
      <c r="E10" s="46">
        <f t="shared" si="7"/>
        <v>0.38230474319143359</v>
      </c>
      <c r="F10" s="62">
        <f t="shared" si="7"/>
        <v>1.492865979846234</v>
      </c>
      <c r="G10" s="63">
        <f>STDEV(G2:G5)</f>
        <v>0.32423673329940988</v>
      </c>
      <c r="H10" s="43" t="s">
        <v>63</v>
      </c>
      <c r="I10" s="12"/>
    </row>
    <row r="28" spans="2:7" ht="15.75" thickBot="1"/>
    <row r="29" spans="2:7" ht="15.75" thickBot="1">
      <c r="B29" s="74" t="s">
        <v>65</v>
      </c>
    </row>
    <row r="30" spans="2:7" ht="15.75" thickBot="1"/>
    <row r="31" spans="2:7" ht="15.75" thickBot="1">
      <c r="B31" s="68" t="s">
        <v>66</v>
      </c>
      <c r="C31" s="68"/>
      <c r="F31" s="75" t="s">
        <v>89</v>
      </c>
      <c r="G31" s="76" t="s">
        <v>90</v>
      </c>
    </row>
    <row r="32" spans="2:7">
      <c r="B32" s="65" t="s">
        <v>67</v>
      </c>
      <c r="C32" s="65">
        <v>0.99716902309001165</v>
      </c>
      <c r="E32" s="77" t="s">
        <v>91</v>
      </c>
      <c r="F32" s="79">
        <f>4*PI()^2/C46</f>
        <v>10.152556042750238</v>
      </c>
      <c r="G32" s="80">
        <f>4*PI()^2/C67</f>
        <v>9.7525355139558076</v>
      </c>
    </row>
    <row r="33" spans="2:10" ht="15.75" thickBot="1">
      <c r="B33" s="65" t="s">
        <v>68</v>
      </c>
      <c r="C33" s="69">
        <v>0.9943460606102883</v>
      </c>
      <c r="E33" s="78" t="s">
        <v>92</v>
      </c>
      <c r="F33" s="81">
        <f>D46*F32</f>
        <v>2.10499725776925</v>
      </c>
      <c r="G33" s="82">
        <f>D67*G32^2</f>
        <v>6.0209997979807497</v>
      </c>
    </row>
    <row r="34" spans="2:10">
      <c r="B34" s="65" t="s">
        <v>69</v>
      </c>
      <c r="C34" s="65">
        <v>0.99151909091543233</v>
      </c>
    </row>
    <row r="35" spans="2:10">
      <c r="B35" s="65" t="s">
        <v>70</v>
      </c>
      <c r="C35" s="70">
        <v>0.13748079189739476</v>
      </c>
    </row>
    <row r="36" spans="2:10" ht="15.75" thickBot="1">
      <c r="B36" s="66" t="s">
        <v>71</v>
      </c>
      <c r="C36" s="66">
        <v>4</v>
      </c>
    </row>
    <row r="38" spans="2:10" ht="15.75" thickBot="1">
      <c r="B38" t="s">
        <v>72</v>
      </c>
    </row>
    <row r="39" spans="2:10">
      <c r="B39" s="67"/>
      <c r="C39" s="67" t="s">
        <v>77</v>
      </c>
      <c r="D39" s="67" t="s">
        <v>78</v>
      </c>
      <c r="E39" s="67" t="s">
        <v>79</v>
      </c>
      <c r="F39" s="67" t="s">
        <v>80</v>
      </c>
      <c r="G39" s="67" t="s">
        <v>81</v>
      </c>
    </row>
    <row r="40" spans="2:10">
      <c r="B40" s="65" t="s">
        <v>73</v>
      </c>
      <c r="C40" s="65">
        <v>1</v>
      </c>
      <c r="D40" s="65">
        <v>6.6481445650652828</v>
      </c>
      <c r="E40" s="65">
        <v>6.6481445650652828</v>
      </c>
      <c r="F40" s="65">
        <v>351.73566325088996</v>
      </c>
      <c r="G40" s="65">
        <v>2.8309769097390625E-3</v>
      </c>
    </row>
    <row r="41" spans="2:10">
      <c r="B41" s="65" t="s">
        <v>74</v>
      </c>
      <c r="C41" s="65">
        <v>2</v>
      </c>
      <c r="D41" s="65">
        <v>3.7801936281469529E-2</v>
      </c>
      <c r="E41" s="65">
        <v>1.8900968140734765E-2</v>
      </c>
      <c r="F41" s="65"/>
      <c r="G41" s="65"/>
    </row>
    <row r="42" spans="2:10" ht="15.75" thickBot="1">
      <c r="B42" s="66" t="s">
        <v>75</v>
      </c>
      <c r="C42" s="66">
        <v>3</v>
      </c>
      <c r="D42" s="66">
        <v>6.6859465013467521</v>
      </c>
      <c r="E42" s="66"/>
      <c r="F42" s="66"/>
      <c r="G42" s="66"/>
    </row>
    <row r="43" spans="2:10" ht="15.75" thickBot="1"/>
    <row r="44" spans="2:10">
      <c r="B44" s="67"/>
      <c r="C44" s="67" t="s">
        <v>82</v>
      </c>
      <c r="D44" s="67" t="s">
        <v>70</v>
      </c>
      <c r="E44" s="67" t="s">
        <v>83</v>
      </c>
      <c r="F44" s="67" t="s">
        <v>84</v>
      </c>
      <c r="G44" s="67" t="s">
        <v>85</v>
      </c>
      <c r="H44" s="67" t="s">
        <v>86</v>
      </c>
      <c r="I44" s="67" t="s">
        <v>87</v>
      </c>
      <c r="J44" s="67" t="s">
        <v>88</v>
      </c>
    </row>
    <row r="45" spans="2:10">
      <c r="B45" s="65" t="s">
        <v>76</v>
      </c>
      <c r="C45" s="70">
        <v>0.17243261369193075</v>
      </c>
      <c r="D45" s="85">
        <v>0.21204927462222445</v>
      </c>
      <c r="E45" s="65">
        <v>0.81317238174536266</v>
      </c>
      <c r="F45" s="65">
        <v>0.50152906771489514</v>
      </c>
      <c r="G45" s="65">
        <v>-0.73994177655932347</v>
      </c>
      <c r="H45" s="65">
        <v>1.084807003943185</v>
      </c>
      <c r="I45" s="65">
        <v>-0.73994177655932347</v>
      </c>
      <c r="J45" s="65">
        <v>1.084807003943185</v>
      </c>
    </row>
    <row r="46" spans="2:10" ht="15.75" thickBot="1">
      <c r="B46" s="66" t="s">
        <v>61</v>
      </c>
      <c r="C46" s="71">
        <v>3.8885200375277198</v>
      </c>
      <c r="D46" s="86">
        <v>0.20733667944363546</v>
      </c>
      <c r="E46" s="66">
        <v>18.754617118216245</v>
      </c>
      <c r="F46" s="66">
        <v>2.8309769097390651E-3</v>
      </c>
      <c r="G46" s="66">
        <v>2.9964223077848597</v>
      </c>
      <c r="H46" s="66">
        <v>4.7806177672705799</v>
      </c>
      <c r="I46" s="66">
        <v>2.9964223077848597</v>
      </c>
      <c r="J46" s="66">
        <v>4.7806177672705799</v>
      </c>
    </row>
    <row r="49" spans="2:7" ht="15.75" thickBot="1"/>
    <row r="50" spans="2:7" ht="15.75" thickBot="1">
      <c r="B50" s="74" t="s">
        <v>65</v>
      </c>
    </row>
    <row r="51" spans="2:7" ht="15.75" thickBot="1"/>
    <row r="52" spans="2:7">
      <c r="B52" s="68" t="s">
        <v>66</v>
      </c>
      <c r="C52" s="68"/>
    </row>
    <row r="53" spans="2:7">
      <c r="B53" s="65" t="s">
        <v>67</v>
      </c>
      <c r="C53" s="65">
        <v>0.99963336405842529</v>
      </c>
    </row>
    <row r="54" spans="2:7">
      <c r="B54" s="65" t="s">
        <v>68</v>
      </c>
      <c r="C54" s="69">
        <v>0.99926686253876429</v>
      </c>
    </row>
    <row r="55" spans="2:7">
      <c r="B55" s="65" t="s">
        <v>69</v>
      </c>
      <c r="C55" s="65">
        <v>0.66593352920543092</v>
      </c>
    </row>
    <row r="56" spans="2:7">
      <c r="B56" s="65" t="s">
        <v>70</v>
      </c>
      <c r="C56" s="70">
        <v>0.12948640682566676</v>
      </c>
    </row>
    <row r="57" spans="2:7" ht="15.75" thickBot="1">
      <c r="B57" s="66" t="s">
        <v>71</v>
      </c>
      <c r="C57" s="66">
        <v>4</v>
      </c>
    </row>
    <row r="59" spans="2:7" ht="15.75" thickBot="1">
      <c r="B59" t="s">
        <v>72</v>
      </c>
    </row>
    <row r="60" spans="2:7">
      <c r="B60" s="67"/>
      <c r="C60" s="67" t="s">
        <v>77</v>
      </c>
      <c r="D60" s="67" t="s">
        <v>78</v>
      </c>
      <c r="E60" s="67" t="s">
        <v>79</v>
      </c>
      <c r="F60" s="67" t="s">
        <v>80</v>
      </c>
      <c r="G60" s="67" t="s">
        <v>81</v>
      </c>
    </row>
    <row r="61" spans="2:7">
      <c r="B61" s="65" t="s">
        <v>73</v>
      </c>
      <c r="C61" s="65">
        <v>1</v>
      </c>
      <c r="D61" s="65">
        <v>68.559191642641139</v>
      </c>
      <c r="E61" s="65">
        <v>68.559191642641139</v>
      </c>
      <c r="F61" s="65">
        <v>4089.0020577638197</v>
      </c>
      <c r="G61" s="65">
        <v>2.4446877198289679E-4</v>
      </c>
    </row>
    <row r="62" spans="2:7">
      <c r="B62" s="65" t="s">
        <v>74</v>
      </c>
      <c r="C62" s="65">
        <v>3</v>
      </c>
      <c r="D62" s="65">
        <v>5.0300188657866243E-2</v>
      </c>
      <c r="E62" s="65">
        <v>1.6766729552622081E-2</v>
      </c>
      <c r="F62" s="65"/>
      <c r="G62" s="65"/>
    </row>
    <row r="63" spans="2:7" ht="15.75" thickBot="1">
      <c r="B63" s="66" t="s">
        <v>75</v>
      </c>
      <c r="C63" s="66">
        <v>4</v>
      </c>
      <c r="D63" s="66">
        <v>68.60949183129901</v>
      </c>
      <c r="E63" s="66"/>
      <c r="F63" s="66"/>
      <c r="G63" s="66"/>
    </row>
    <row r="64" spans="2:7" ht="15.75" thickBot="1"/>
    <row r="65" spans="2:10">
      <c r="B65" s="67"/>
      <c r="C65" s="67" t="s">
        <v>82</v>
      </c>
      <c r="D65" s="67" t="s">
        <v>70</v>
      </c>
      <c r="E65" s="67" t="s">
        <v>83</v>
      </c>
      <c r="F65" s="67" t="s">
        <v>84</v>
      </c>
      <c r="G65" s="67" t="s">
        <v>85</v>
      </c>
      <c r="H65" s="67" t="s">
        <v>86</v>
      </c>
      <c r="I65" s="67" t="s">
        <v>87</v>
      </c>
      <c r="J65" s="67" t="s">
        <v>88</v>
      </c>
    </row>
    <row r="66" spans="2:10">
      <c r="B66" s="65" t="s">
        <v>76</v>
      </c>
      <c r="C66" s="65">
        <v>0</v>
      </c>
      <c r="D66" s="65" t="e">
        <v>#N/A</v>
      </c>
      <c r="E66" s="65" t="e">
        <v>#N/A</v>
      </c>
      <c r="F66" s="65" t="e">
        <v>#N/A</v>
      </c>
      <c r="G66" s="65" t="e">
        <v>#N/A</v>
      </c>
      <c r="H66" s="65" t="e">
        <v>#N/A</v>
      </c>
      <c r="I66" s="65" t="e">
        <v>#N/A</v>
      </c>
      <c r="J66" s="65" t="e">
        <v>#N/A</v>
      </c>
    </row>
    <row r="67" spans="2:10" ht="15.75" thickBot="1">
      <c r="B67" s="66" t="s">
        <v>61</v>
      </c>
      <c r="C67" s="71">
        <v>4.0480157747556111</v>
      </c>
      <c r="D67" s="86">
        <v>6.3304346765984246E-2</v>
      </c>
      <c r="E67" s="66">
        <v>63.945305205025178</v>
      </c>
      <c r="F67" s="66">
        <v>8.4267969052822708E-6</v>
      </c>
      <c r="G67" s="66">
        <v>3.8465530903069269</v>
      </c>
      <c r="H67" s="66">
        <v>4.2494784592042958</v>
      </c>
      <c r="I67" s="66">
        <v>3.8465530903069269</v>
      </c>
      <c r="J67" s="66">
        <v>4.2494784592042958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J10" sqref="J10"/>
    </sheetView>
  </sheetViews>
  <sheetFormatPr defaultRowHeight="15"/>
  <cols>
    <col min="1" max="1" width="6.5703125" bestFit="1" customWidth="1"/>
    <col min="2" max="2" width="20.42578125" bestFit="1" customWidth="1"/>
    <col min="3" max="3" width="17.42578125" bestFit="1" customWidth="1"/>
    <col min="4" max="4" width="15.42578125" bestFit="1" customWidth="1"/>
    <col min="5" max="5" width="12" bestFit="1" customWidth="1"/>
    <col min="6" max="6" width="21.7109375" bestFit="1" customWidth="1"/>
    <col min="7" max="7" width="14.85546875" bestFit="1" customWidth="1"/>
    <col min="8" max="8" width="14" bestFit="1" customWidth="1"/>
    <col min="9" max="9" width="14.7109375" bestFit="1" customWidth="1"/>
    <col min="10" max="10" width="15.5703125" bestFit="1" customWidth="1"/>
  </cols>
  <sheetData>
    <row r="1" spans="1:10">
      <c r="A1" s="87" t="s">
        <v>55</v>
      </c>
      <c r="B1" s="88" t="s">
        <v>52</v>
      </c>
      <c r="C1" s="89" t="s">
        <v>61</v>
      </c>
      <c r="D1" s="90" t="s">
        <v>53</v>
      </c>
      <c r="E1" s="91" t="s">
        <v>54</v>
      </c>
      <c r="F1" s="91" t="s">
        <v>56</v>
      </c>
      <c r="G1" s="87" t="s">
        <v>93</v>
      </c>
    </row>
    <row r="2" spans="1:10">
      <c r="A2" s="92">
        <v>1</v>
      </c>
      <c r="B2" s="93">
        <v>10</v>
      </c>
      <c r="C2" s="92">
        <v>0.55000000000000004</v>
      </c>
      <c r="D2" s="94">
        <v>14.93</v>
      </c>
      <c r="E2" s="94">
        <f>D2/10</f>
        <v>1.4929999999999999</v>
      </c>
      <c r="F2" s="95">
        <f>E2^2</f>
        <v>2.2290489999999998</v>
      </c>
      <c r="G2" s="93">
        <f>4*PI()^2*C2/F2</f>
        <v>9.7409835685068344</v>
      </c>
    </row>
    <row r="3" spans="1:10">
      <c r="A3" s="92">
        <v>2</v>
      </c>
      <c r="B3" s="93">
        <v>10</v>
      </c>
      <c r="C3" s="92">
        <v>0.83</v>
      </c>
      <c r="D3" s="94">
        <v>18.41</v>
      </c>
      <c r="E3" s="94">
        <f t="shared" ref="E3:E5" si="0">D3/10</f>
        <v>1.841</v>
      </c>
      <c r="F3" s="95">
        <f t="shared" ref="F3:F5" si="1">E3^2</f>
        <v>3.389281</v>
      </c>
      <c r="G3" s="93">
        <f t="shared" ref="G3:G5" si="2">4*PI()^2*C3/F3</f>
        <v>9.6678577585088608</v>
      </c>
    </row>
    <row r="4" spans="1:10">
      <c r="A4" s="92">
        <v>3</v>
      </c>
      <c r="B4" s="93">
        <v>10</v>
      </c>
      <c r="C4" s="92">
        <v>1.03</v>
      </c>
      <c r="D4" s="94">
        <v>20.79</v>
      </c>
      <c r="E4" s="94">
        <f t="shared" si="0"/>
        <v>2.0789999999999997</v>
      </c>
      <c r="F4" s="95">
        <f t="shared" si="1"/>
        <v>4.3222409999999991</v>
      </c>
      <c r="G4" s="93">
        <f t="shared" si="2"/>
        <v>9.4077979762091388</v>
      </c>
    </row>
    <row r="5" spans="1:10">
      <c r="A5" s="92">
        <v>4</v>
      </c>
      <c r="B5" s="93">
        <v>10</v>
      </c>
      <c r="C5" s="92">
        <v>1.46</v>
      </c>
      <c r="D5" s="94">
        <v>24.26</v>
      </c>
      <c r="E5" s="94">
        <f t="shared" si="0"/>
        <v>2.4260000000000002</v>
      </c>
      <c r="F5" s="95">
        <f t="shared" si="1"/>
        <v>5.8854760000000006</v>
      </c>
      <c r="G5" s="93">
        <f t="shared" si="2"/>
        <v>9.7933437673285635</v>
      </c>
    </row>
    <row r="6" spans="1:10">
      <c r="A6" s="55"/>
      <c r="B6" s="2"/>
      <c r="C6" s="55"/>
      <c r="D6" s="56"/>
      <c r="E6" s="56"/>
      <c r="F6" s="59"/>
    </row>
    <row r="7" spans="1:10">
      <c r="A7" s="60" t="s">
        <v>57</v>
      </c>
      <c r="B7" s="1">
        <v>10</v>
      </c>
      <c r="C7" s="54">
        <f>MIN(C2:C5)</f>
        <v>0.55000000000000004</v>
      </c>
      <c r="D7" s="54">
        <f t="shared" ref="D7:F7" si="3">MIN(D2:D5)</f>
        <v>14.93</v>
      </c>
      <c r="E7" s="54">
        <f t="shared" si="3"/>
        <v>1.4929999999999999</v>
      </c>
      <c r="F7" s="54">
        <f t="shared" si="3"/>
        <v>2.2290489999999998</v>
      </c>
      <c r="G7" s="1">
        <f>MIN(G2:G5)</f>
        <v>9.4077979762091388</v>
      </c>
    </row>
    <row r="8" spans="1:10">
      <c r="A8" s="60" t="s">
        <v>58</v>
      </c>
      <c r="B8" s="1">
        <v>10</v>
      </c>
      <c r="C8" s="52">
        <f>MAX(C2:C5)</f>
        <v>1.46</v>
      </c>
      <c r="D8" s="52">
        <f t="shared" ref="D8:F8" si="4">MAX(D2:D5)</f>
        <v>24.26</v>
      </c>
      <c r="E8" s="52">
        <f t="shared" si="4"/>
        <v>2.4260000000000002</v>
      </c>
      <c r="F8" s="52">
        <f t="shared" si="4"/>
        <v>5.8854760000000006</v>
      </c>
      <c r="G8" s="1">
        <f>MAX(G2:G5)</f>
        <v>9.7933437673285635</v>
      </c>
    </row>
    <row r="9" spans="1:10">
      <c r="A9" s="60" t="s">
        <v>59</v>
      </c>
      <c r="B9" s="1">
        <v>10</v>
      </c>
      <c r="C9" s="61">
        <f>AVERAGE(C2:C5)</f>
        <v>0.96750000000000003</v>
      </c>
      <c r="D9" s="61">
        <f t="shared" ref="D9:F9" si="5">AVERAGE(D2:D5)</f>
        <v>19.5975</v>
      </c>
      <c r="E9" s="61">
        <f t="shared" si="5"/>
        <v>1.9597499999999999</v>
      </c>
      <c r="F9" s="62">
        <f t="shared" si="5"/>
        <v>3.9565117499999998</v>
      </c>
      <c r="G9" s="64">
        <f>AVERAGE(G2:G5)</f>
        <v>9.6524957676383494</v>
      </c>
      <c r="H9" s="1" t="s">
        <v>62</v>
      </c>
      <c r="J9" s="84" t="s">
        <v>64</v>
      </c>
    </row>
    <row r="10" spans="1:10">
      <c r="A10" s="60" t="s">
        <v>60</v>
      </c>
      <c r="B10" s="1">
        <v>10</v>
      </c>
      <c r="C10" s="46">
        <f>STDEV(C2:C5)</f>
        <v>0.38282937887959062</v>
      </c>
      <c r="D10" s="46">
        <f t="shared" ref="D10:F10" si="6">STDEV(D2:D5)</f>
        <v>3.9309318233721631</v>
      </c>
      <c r="E10" s="46">
        <f t="shared" si="6"/>
        <v>0.39309318233721713</v>
      </c>
      <c r="F10" s="62">
        <f t="shared" si="6"/>
        <v>1.544942203715806</v>
      </c>
      <c r="G10" s="63">
        <f>STDEV(G2:G5)</f>
        <v>0.17105676427540492</v>
      </c>
      <c r="H10" s="83" t="s">
        <v>63</v>
      </c>
      <c r="I10" s="12"/>
      <c r="J10" s="1">
        <f>D59/C59^2*PI()^2</f>
        <v>8.7572601462311828E-2</v>
      </c>
    </row>
    <row r="11" spans="1:10">
      <c r="H11" s="50"/>
      <c r="I11" s="12"/>
    </row>
    <row r="16" spans="1:10" ht="15.75" thickBot="1"/>
    <row r="17" spans="2:10" ht="15.75" thickBot="1">
      <c r="B17" s="74" t="s">
        <v>65</v>
      </c>
    </row>
    <row r="18" spans="2:10" ht="15.75" thickBot="1"/>
    <row r="19" spans="2:10">
      <c r="B19" s="68" t="s">
        <v>66</v>
      </c>
      <c r="C19" s="68"/>
    </row>
    <row r="20" spans="2:10">
      <c r="B20" s="65" t="s">
        <v>67</v>
      </c>
      <c r="C20" s="65">
        <v>0.99985927337295566</v>
      </c>
    </row>
    <row r="21" spans="2:10">
      <c r="B21" s="65" t="s">
        <v>68</v>
      </c>
      <c r="C21" s="69">
        <v>0.99971856654989488</v>
      </c>
    </row>
    <row r="22" spans="2:10">
      <c r="B22" s="65" t="s">
        <v>69</v>
      </c>
      <c r="C22" s="65">
        <v>0.66638523321656162</v>
      </c>
    </row>
    <row r="23" spans="2:10">
      <c r="B23" s="65" t="s">
        <v>70</v>
      </c>
      <c r="C23" s="70">
        <v>8.0906191655956819E-2</v>
      </c>
    </row>
    <row r="24" spans="2:10" ht="15.75" thickBot="1">
      <c r="B24" s="66" t="s">
        <v>71</v>
      </c>
      <c r="C24" s="66">
        <v>4</v>
      </c>
    </row>
    <row r="26" spans="2:10" ht="15.75" thickBot="1">
      <c r="B26" t="s">
        <v>72</v>
      </c>
    </row>
    <row r="27" spans="2:10">
      <c r="B27" s="67"/>
      <c r="C27" s="67" t="s">
        <v>77</v>
      </c>
      <c r="D27" s="67" t="s">
        <v>78</v>
      </c>
      <c r="E27" s="67" t="s">
        <v>79</v>
      </c>
      <c r="F27" s="67" t="s">
        <v>80</v>
      </c>
      <c r="G27" s="67" t="s">
        <v>81</v>
      </c>
    </row>
    <row r="28" spans="2:10">
      <c r="B28" s="65" t="s">
        <v>73</v>
      </c>
      <c r="C28" s="65">
        <v>1</v>
      </c>
      <c r="D28" s="65">
        <v>69.756842714474189</v>
      </c>
      <c r="E28" s="65">
        <v>69.756842714474189</v>
      </c>
      <c r="F28" s="65">
        <v>10656.713686768411</v>
      </c>
      <c r="G28" s="65">
        <v>9.3824352888914394E-5</v>
      </c>
    </row>
    <row r="29" spans="2:10">
      <c r="B29" s="65" t="s">
        <v>74</v>
      </c>
      <c r="C29" s="65">
        <v>3</v>
      </c>
      <c r="D29" s="65">
        <v>1.9637435544811253E-2</v>
      </c>
      <c r="E29" s="65">
        <v>6.5458118482704178E-3</v>
      </c>
      <c r="F29" s="65"/>
      <c r="G29" s="65"/>
    </row>
    <row r="30" spans="2:10" ht="15.75" thickBot="1">
      <c r="B30" s="66" t="s">
        <v>75</v>
      </c>
      <c r="C30" s="66">
        <v>4</v>
      </c>
      <c r="D30" s="66">
        <v>69.776480150018998</v>
      </c>
      <c r="E30" s="66"/>
      <c r="F30" s="66"/>
      <c r="G30" s="66"/>
    </row>
    <row r="31" spans="2:10" ht="15.75" thickBot="1"/>
    <row r="32" spans="2:10">
      <c r="B32" s="67"/>
      <c r="C32" s="67" t="s">
        <v>82</v>
      </c>
      <c r="D32" s="67" t="s">
        <v>70</v>
      </c>
      <c r="E32" s="67" t="s">
        <v>83</v>
      </c>
      <c r="F32" s="67" t="s">
        <v>84</v>
      </c>
      <c r="G32" s="67" t="s">
        <v>85</v>
      </c>
      <c r="H32" s="67" t="s">
        <v>86</v>
      </c>
      <c r="I32" s="67" t="s">
        <v>87</v>
      </c>
      <c r="J32" s="67" t="s">
        <v>88</v>
      </c>
    </row>
    <row r="33" spans="2:10">
      <c r="B33" s="65" t="s">
        <v>76</v>
      </c>
      <c r="C33" s="65">
        <v>0</v>
      </c>
      <c r="D33" s="65" t="e">
        <v>#N/A</v>
      </c>
      <c r="E33" s="65" t="e">
        <v>#N/A</v>
      </c>
      <c r="F33" s="65" t="e">
        <v>#N/A</v>
      </c>
      <c r="G33" s="65" t="e">
        <v>#N/A</v>
      </c>
      <c r="H33" s="65" t="e">
        <v>#N/A</v>
      </c>
      <c r="I33" s="65" t="e">
        <v>#N/A</v>
      </c>
      <c r="J33" s="65" t="e">
        <v>#N/A</v>
      </c>
    </row>
    <row r="34" spans="2:10" ht="15.75" thickBot="1">
      <c r="B34" s="66" t="s">
        <v>61</v>
      </c>
      <c r="C34" s="71">
        <v>4.0832198116589788</v>
      </c>
      <c r="D34" s="73">
        <v>3.95540639180718E-2</v>
      </c>
      <c r="E34" s="66">
        <v>103.23135999670068</v>
      </c>
      <c r="F34" s="66">
        <v>2.0039602718984349E-6</v>
      </c>
      <c r="G34" s="66">
        <v>3.9573411270996517</v>
      </c>
      <c r="H34" s="66">
        <v>4.2090984962183056</v>
      </c>
      <c r="I34" s="66">
        <v>3.9573411270996517</v>
      </c>
      <c r="J34" s="66">
        <v>4.2090984962183056</v>
      </c>
    </row>
    <row r="41" spans="2:10" ht="15.75" thickBot="1"/>
    <row r="42" spans="2:10" ht="15.75" thickBot="1">
      <c r="B42" s="74" t="s">
        <v>65</v>
      </c>
    </row>
    <row r="43" spans="2:10" ht="15.75" thickBot="1"/>
    <row r="44" spans="2:10" ht="15.75" thickBot="1">
      <c r="B44" s="68" t="s">
        <v>66</v>
      </c>
      <c r="C44" s="68"/>
      <c r="F44" s="75" t="s">
        <v>94</v>
      </c>
      <c r="G44" s="76" t="s">
        <v>90</v>
      </c>
    </row>
    <row r="45" spans="2:10">
      <c r="B45" s="65" t="s">
        <v>67</v>
      </c>
      <c r="C45" s="65">
        <v>0.9987235336446405</v>
      </c>
      <c r="E45" s="77" t="s">
        <v>91</v>
      </c>
      <c r="F45" s="96">
        <f>4*PI()^2/C34</f>
        <v>9.6684526979500696</v>
      </c>
      <c r="G45" s="97">
        <f>4*PI()^2/C59</f>
        <v>9.795068438775365</v>
      </c>
    </row>
    <row r="46" spans="2:10" ht="15.75" thickBot="1">
      <c r="B46" s="65" t="s">
        <v>68</v>
      </c>
      <c r="C46" s="69">
        <v>0.9974486966556374</v>
      </c>
      <c r="E46" s="78" t="s">
        <v>95</v>
      </c>
      <c r="F46" s="81">
        <f>D59*F45</f>
        <v>1.3935739082941023</v>
      </c>
      <c r="G46" s="82">
        <f>D34*G45^2</f>
        <v>3.7949500202154187</v>
      </c>
    </row>
    <row r="47" spans="2:10">
      <c r="B47" s="65" t="s">
        <v>69</v>
      </c>
      <c r="C47" s="65">
        <v>0.99617304498345605</v>
      </c>
    </row>
    <row r="48" spans="2:10">
      <c r="B48" s="65" t="s">
        <v>70</v>
      </c>
      <c r="C48" s="70">
        <v>9.557381363778282E-2</v>
      </c>
    </row>
    <row r="49" spans="2:10" ht="15.75" thickBot="1">
      <c r="B49" s="66" t="s">
        <v>71</v>
      </c>
      <c r="C49" s="66">
        <v>4</v>
      </c>
    </row>
    <row r="51" spans="2:10" ht="15.75" thickBot="1">
      <c r="B51" t="s">
        <v>72</v>
      </c>
    </row>
    <row r="52" spans="2:10">
      <c r="B52" s="67"/>
      <c r="C52" s="67" t="s">
        <v>77</v>
      </c>
      <c r="D52" s="67" t="s">
        <v>78</v>
      </c>
      <c r="E52" s="67" t="s">
        <v>79</v>
      </c>
      <c r="F52" s="67" t="s">
        <v>80</v>
      </c>
      <c r="G52" s="67" t="s">
        <v>81</v>
      </c>
    </row>
    <row r="53" spans="2:10">
      <c r="B53" s="65" t="s">
        <v>73</v>
      </c>
      <c r="C53" s="65">
        <v>1</v>
      </c>
      <c r="D53" s="65">
        <v>7.1422705307602126</v>
      </c>
      <c r="E53" s="65">
        <v>7.1422705307602126</v>
      </c>
      <c r="F53" s="65">
        <v>781.91305542686393</v>
      </c>
      <c r="G53" s="65">
        <v>1.2764663552470657E-3</v>
      </c>
    </row>
    <row r="54" spans="2:10">
      <c r="B54" s="65" t="s">
        <v>74</v>
      </c>
      <c r="C54" s="65">
        <v>2</v>
      </c>
      <c r="D54" s="65">
        <v>1.8268707706539281E-2</v>
      </c>
      <c r="E54" s="65">
        <v>9.1343538532696403E-3</v>
      </c>
      <c r="F54" s="65"/>
      <c r="G54" s="65"/>
    </row>
    <row r="55" spans="2:10" ht="15.75" thickBot="1">
      <c r="B55" s="66" t="s">
        <v>75</v>
      </c>
      <c r="C55" s="66">
        <v>3</v>
      </c>
      <c r="D55" s="66">
        <v>7.1605392384667521</v>
      </c>
      <c r="E55" s="66"/>
      <c r="F55" s="66"/>
      <c r="G55" s="66"/>
    </row>
    <row r="56" spans="2:10" ht="15.75" thickBot="1"/>
    <row r="57" spans="2:10">
      <c r="B57" s="67"/>
      <c r="C57" s="67" t="s">
        <v>82</v>
      </c>
      <c r="D57" s="67" t="s">
        <v>70</v>
      </c>
      <c r="E57" s="67" t="s">
        <v>83</v>
      </c>
      <c r="F57" s="67" t="s">
        <v>84</v>
      </c>
      <c r="G57" s="67" t="s">
        <v>85</v>
      </c>
      <c r="H57" s="67" t="s">
        <v>86</v>
      </c>
      <c r="I57" s="67" t="s">
        <v>87</v>
      </c>
      <c r="J57" s="67" t="s">
        <v>88</v>
      </c>
    </row>
    <row r="58" spans="2:10">
      <c r="B58" s="65" t="s">
        <v>76</v>
      </c>
      <c r="C58" s="70">
        <v>5.7062831295842109E-2</v>
      </c>
      <c r="D58" s="72">
        <v>0.14741228629157724</v>
      </c>
      <c r="E58" s="65">
        <v>0.38709684742948414</v>
      </c>
      <c r="F58" s="65">
        <v>0.73599256124585022</v>
      </c>
      <c r="G58" s="65">
        <v>-0.57720104468501421</v>
      </c>
      <c r="H58" s="65">
        <v>0.69132670727669843</v>
      </c>
      <c r="I58" s="65">
        <v>-0.57720104468501421</v>
      </c>
      <c r="J58" s="65">
        <v>0.69132670727669843</v>
      </c>
    </row>
    <row r="59" spans="2:10" ht="15.75" thickBot="1">
      <c r="B59" s="66" t="s">
        <v>61</v>
      </c>
      <c r="C59" s="71">
        <v>4.0304381588673461</v>
      </c>
      <c r="D59" s="73">
        <v>0.1441361872297903</v>
      </c>
      <c r="E59" s="66">
        <v>27.962708299212792</v>
      </c>
      <c r="F59" s="66">
        <v>1.2764663552470657E-3</v>
      </c>
      <c r="G59" s="66">
        <v>3.4102701994569458</v>
      </c>
      <c r="H59" s="66">
        <v>4.6506061182777465</v>
      </c>
      <c r="I59" s="66">
        <v>3.4102701994569458</v>
      </c>
      <c r="J59" s="66">
        <v>4.6506061182777465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topLeftCell="A7" workbookViewId="0">
      <selection activeCell="G9" sqref="G9"/>
    </sheetView>
  </sheetViews>
  <sheetFormatPr defaultRowHeight="15"/>
  <cols>
    <col min="1" max="1" width="19.85546875" customWidth="1"/>
    <col min="2" max="2" width="20.42578125" bestFit="1" customWidth="1"/>
    <col min="3" max="3" width="16.85546875" customWidth="1"/>
    <col min="4" max="4" width="15.42578125" bestFit="1" customWidth="1"/>
    <col min="5" max="5" width="12.7109375" bestFit="1" customWidth="1"/>
    <col min="6" max="6" width="21.7109375" bestFit="1" customWidth="1"/>
    <col min="7" max="7" width="14.85546875" bestFit="1" customWidth="1"/>
    <col min="8" max="8" width="14" customWidth="1"/>
    <col min="9" max="9" width="14.7109375" bestFit="1" customWidth="1"/>
    <col min="10" max="10" width="15.5703125" bestFit="1" customWidth="1"/>
  </cols>
  <sheetData>
    <row r="1" spans="1:10">
      <c r="A1" s="49" t="s">
        <v>55</v>
      </c>
      <c r="B1" s="44" t="s">
        <v>52</v>
      </c>
      <c r="C1" s="58" t="s">
        <v>61</v>
      </c>
      <c r="D1" s="45" t="s">
        <v>53</v>
      </c>
      <c r="E1" s="51" t="s">
        <v>54</v>
      </c>
      <c r="F1" s="51" t="s">
        <v>56</v>
      </c>
      <c r="G1" s="49" t="s">
        <v>93</v>
      </c>
    </row>
    <row r="2" spans="1:10">
      <c r="A2" s="42">
        <v>1</v>
      </c>
      <c r="B2" s="1">
        <v>10</v>
      </c>
      <c r="C2" s="53">
        <v>0.55000000000000004</v>
      </c>
      <c r="D2" s="7">
        <v>14.96</v>
      </c>
      <c r="E2" s="7">
        <f>D2/10</f>
        <v>1.496</v>
      </c>
      <c r="F2" s="57">
        <f>E2^2</f>
        <v>2.238016</v>
      </c>
      <c r="G2" s="1">
        <f>4*PI()^2*C2/F2</f>
        <v>9.701954625166481</v>
      </c>
    </row>
    <row r="3" spans="1:10">
      <c r="A3" s="42">
        <v>2</v>
      </c>
      <c r="B3" s="1">
        <v>10</v>
      </c>
      <c r="C3" s="53">
        <v>0.83</v>
      </c>
      <c r="D3" s="7">
        <v>18.37</v>
      </c>
      <c r="E3" s="7">
        <f t="shared" ref="E3:E5" si="0">D3/10</f>
        <v>1.8370000000000002</v>
      </c>
      <c r="F3" s="57">
        <f t="shared" ref="F3:F5" si="1">E3^2</f>
        <v>3.3745690000000006</v>
      </c>
      <c r="G3" s="1">
        <f t="shared" ref="G3:G5" si="2">4*PI()^2*C3/F3</f>
        <v>9.7100064072231635</v>
      </c>
    </row>
    <row r="4" spans="1:10">
      <c r="A4" s="42">
        <v>3</v>
      </c>
      <c r="B4" s="1">
        <v>10</v>
      </c>
      <c r="C4" s="53">
        <v>1.03</v>
      </c>
      <c r="D4" s="7">
        <v>20.37</v>
      </c>
      <c r="E4" s="7">
        <f t="shared" si="0"/>
        <v>2.0369999999999999</v>
      </c>
      <c r="F4" s="57">
        <f t="shared" si="1"/>
        <v>4.1493690000000001</v>
      </c>
      <c r="G4" s="1">
        <f t="shared" si="2"/>
        <v>9.7997478972075402</v>
      </c>
    </row>
    <row r="5" spans="1:10">
      <c r="A5" s="42">
        <v>4</v>
      </c>
      <c r="B5" s="1">
        <v>10</v>
      </c>
      <c r="C5" s="53">
        <v>1.46</v>
      </c>
      <c r="D5" s="7">
        <v>24.47</v>
      </c>
      <c r="E5" s="7">
        <f t="shared" si="0"/>
        <v>2.4470000000000001</v>
      </c>
      <c r="F5" s="57">
        <f t="shared" si="1"/>
        <v>5.9878090000000004</v>
      </c>
      <c r="G5" s="1">
        <f t="shared" si="2"/>
        <v>9.625973323858835</v>
      </c>
    </row>
    <row r="6" spans="1:10">
      <c r="A6" s="55"/>
      <c r="B6" s="2"/>
      <c r="C6" s="55"/>
      <c r="D6" s="56"/>
      <c r="E6" s="56"/>
      <c r="F6" s="59"/>
    </row>
    <row r="7" spans="1:10">
      <c r="A7" s="60" t="s">
        <v>57</v>
      </c>
      <c r="B7" s="1">
        <v>10</v>
      </c>
      <c r="C7" s="54">
        <f>MIN(C2:C5)</f>
        <v>0.55000000000000004</v>
      </c>
      <c r="D7" s="54">
        <f t="shared" ref="D7:F7" si="3">MIN(D2:D5)</f>
        <v>14.96</v>
      </c>
      <c r="E7" s="54">
        <f t="shared" si="3"/>
        <v>1.496</v>
      </c>
      <c r="F7" s="54">
        <f t="shared" si="3"/>
        <v>2.238016</v>
      </c>
      <c r="G7" s="1">
        <f>MIN(G2:G5)</f>
        <v>9.625973323858835</v>
      </c>
    </row>
    <row r="8" spans="1:10">
      <c r="A8" s="60" t="s">
        <v>58</v>
      </c>
      <c r="B8" s="1">
        <v>10</v>
      </c>
      <c r="C8" s="52">
        <f>MAX(C2:C5)</f>
        <v>1.46</v>
      </c>
      <c r="D8" s="52">
        <f t="shared" ref="D8:F8" si="4">MAX(D2:D5)</f>
        <v>24.47</v>
      </c>
      <c r="E8" s="52">
        <f t="shared" si="4"/>
        <v>2.4470000000000001</v>
      </c>
      <c r="F8" s="52">
        <f t="shared" si="4"/>
        <v>5.9878090000000004</v>
      </c>
      <c r="G8" s="1">
        <f>MAX(G2:G5)</f>
        <v>9.7997478972075402</v>
      </c>
      <c r="J8" s="42" t="s">
        <v>64</v>
      </c>
    </row>
    <row r="9" spans="1:10">
      <c r="A9" s="60" t="s">
        <v>59</v>
      </c>
      <c r="B9" s="1">
        <v>10</v>
      </c>
      <c r="C9" s="61">
        <f>AVERAGE(C2:C5)</f>
        <v>0.96750000000000003</v>
      </c>
      <c r="D9" s="61">
        <f t="shared" ref="D9:F9" si="5">AVERAGE(D2:D5)</f>
        <v>19.5425</v>
      </c>
      <c r="E9" s="61">
        <f t="shared" si="5"/>
        <v>1.95425</v>
      </c>
      <c r="F9" s="62">
        <f t="shared" si="5"/>
        <v>3.9374407500000004</v>
      </c>
      <c r="G9" s="64">
        <f>AVERAGE(G2:G5)</f>
        <v>9.7094205633640058</v>
      </c>
      <c r="H9" s="83" t="s">
        <v>62</v>
      </c>
      <c r="I9" s="12"/>
      <c r="J9" s="1">
        <f>D46/C46^2*4*PI()^2</f>
        <v>0.13526627539771882</v>
      </c>
    </row>
    <row r="10" spans="1:10">
      <c r="A10" s="60" t="s">
        <v>60</v>
      </c>
      <c r="B10" s="1">
        <v>10</v>
      </c>
      <c r="C10" s="46">
        <f>STDEV(C2:C5)</f>
        <v>0.38282937887959062</v>
      </c>
      <c r="D10" s="46">
        <f t="shared" ref="D10:F10" si="6">STDEV(D2:D5)</f>
        <v>3.9723660036137938</v>
      </c>
      <c r="E10" s="46">
        <f t="shared" si="6"/>
        <v>0.39723660036137998</v>
      </c>
      <c r="F10" s="62">
        <f t="shared" si="6"/>
        <v>1.5762606205422542</v>
      </c>
      <c r="G10" s="63">
        <f>STDEV(G2:G5)</f>
        <v>7.1130285313901837E-2</v>
      </c>
      <c r="H10" s="42" t="s">
        <v>63</v>
      </c>
      <c r="I10" s="12"/>
    </row>
    <row r="14" spans="1:10">
      <c r="A14" s="50"/>
      <c r="B14" s="2"/>
      <c r="C14" s="47"/>
      <c r="D14" s="47"/>
      <c r="E14" s="48"/>
    </row>
    <row r="18" spans="2:9">
      <c r="D18" s="2"/>
      <c r="E18" s="2"/>
      <c r="F18" s="47"/>
      <c r="G18" s="47"/>
      <c r="H18" s="48"/>
      <c r="I18" s="48"/>
    </row>
    <row r="19" spans="2:9">
      <c r="D19" s="2"/>
      <c r="E19" s="2"/>
      <c r="F19" s="47"/>
      <c r="G19" s="47"/>
      <c r="H19" s="48"/>
      <c r="I19" s="48"/>
    </row>
    <row r="20" spans="2:9">
      <c r="D20" s="2"/>
      <c r="E20" s="2"/>
      <c r="F20" s="47"/>
      <c r="G20" s="47"/>
      <c r="H20" s="48"/>
      <c r="I20" s="48"/>
    </row>
    <row r="21" spans="2:9">
      <c r="D21" s="2"/>
      <c r="E21" s="2"/>
      <c r="F21" s="47"/>
      <c r="G21" s="47"/>
      <c r="H21" s="48"/>
      <c r="I21" s="48"/>
    </row>
    <row r="22" spans="2:9">
      <c r="D22" s="2"/>
      <c r="E22" s="2"/>
      <c r="F22" s="47"/>
      <c r="G22" s="47"/>
      <c r="H22" s="48"/>
      <c r="I22" s="48"/>
    </row>
    <row r="23" spans="2:9">
      <c r="D23" s="2"/>
      <c r="E23" s="2"/>
      <c r="F23" s="47"/>
      <c r="G23" s="47"/>
      <c r="H23" s="48"/>
      <c r="I23" s="48"/>
    </row>
    <row r="24" spans="2:9">
      <c r="D24" s="2"/>
      <c r="E24" s="2"/>
      <c r="F24" s="47"/>
      <c r="G24" s="47"/>
      <c r="H24" s="48"/>
      <c r="I24" s="48"/>
    </row>
    <row r="25" spans="2:9">
      <c r="D25" s="2"/>
      <c r="E25" s="2"/>
      <c r="F25" s="47"/>
      <c r="G25" s="47"/>
      <c r="H25" s="48"/>
      <c r="I25" s="48"/>
    </row>
    <row r="26" spans="2:9">
      <c r="D26" s="2"/>
      <c r="E26" s="2"/>
      <c r="F26" s="47"/>
      <c r="G26" s="47"/>
      <c r="H26" s="48"/>
      <c r="I26" s="48"/>
    </row>
    <row r="27" spans="2:9">
      <c r="D27" s="2"/>
      <c r="E27" s="2"/>
      <c r="F27" s="47"/>
      <c r="G27" s="47"/>
      <c r="H27" s="48"/>
      <c r="I27" s="48"/>
    </row>
    <row r="28" spans="2:9" ht="15.75" thickBot="1">
      <c r="D28" s="2"/>
      <c r="E28" s="2"/>
      <c r="F28" s="47"/>
      <c r="G28" s="47"/>
      <c r="H28" s="48"/>
      <c r="I28" s="48"/>
    </row>
    <row r="29" spans="2:9" ht="15.75" thickBot="1">
      <c r="B29" s="74" t="s">
        <v>65</v>
      </c>
    </row>
    <row r="30" spans="2:9" ht="15.75" thickBot="1"/>
    <row r="31" spans="2:9" ht="15.75" thickBot="1">
      <c r="B31" s="68" t="s">
        <v>66</v>
      </c>
      <c r="C31" s="68"/>
      <c r="F31" s="75" t="s">
        <v>89</v>
      </c>
      <c r="G31" s="76" t="s">
        <v>90</v>
      </c>
    </row>
    <row r="32" spans="2:9">
      <c r="B32" s="65" t="s">
        <v>67</v>
      </c>
      <c r="C32" s="65">
        <v>0.99980111465636179</v>
      </c>
      <c r="E32" s="77" t="s">
        <v>91</v>
      </c>
      <c r="F32" s="79">
        <f>4*PI()^2/C46</f>
        <v>9.5901047991831447</v>
      </c>
      <c r="G32" s="80">
        <f>4*PI()^2/C67</f>
        <v>9.6888305167125175</v>
      </c>
    </row>
    <row r="33" spans="2:10" ht="15.75" thickBot="1">
      <c r="B33" s="65" t="s">
        <v>68</v>
      </c>
      <c r="C33" s="69">
        <v>0.99960226886810355</v>
      </c>
      <c r="E33" s="78" t="s">
        <v>92</v>
      </c>
      <c r="F33" s="81">
        <f>D46*F32</f>
        <v>0.5568342181612046</v>
      </c>
      <c r="G33" s="82">
        <f>D67*G32^2</f>
        <v>1.6395983809083168</v>
      </c>
    </row>
    <row r="34" spans="2:10">
      <c r="B34" s="65" t="s">
        <v>69</v>
      </c>
      <c r="C34" s="65">
        <v>0.99940340330215527</v>
      </c>
    </row>
    <row r="35" spans="2:10">
      <c r="B35" s="65" t="s">
        <v>70</v>
      </c>
      <c r="C35" s="70">
        <v>3.8500684281546751E-2</v>
      </c>
    </row>
    <row r="36" spans="2:10" ht="15.75" thickBot="1">
      <c r="B36" s="66" t="s">
        <v>71</v>
      </c>
      <c r="C36" s="66">
        <v>4</v>
      </c>
    </row>
    <row r="38" spans="2:10" ht="15.75" thickBot="1">
      <c r="B38" t="s">
        <v>72</v>
      </c>
    </row>
    <row r="39" spans="2:10">
      <c r="B39" s="67"/>
      <c r="C39" s="67" t="s">
        <v>77</v>
      </c>
      <c r="D39" s="67" t="s">
        <v>78</v>
      </c>
      <c r="E39" s="67" t="s">
        <v>79</v>
      </c>
      <c r="F39" s="67" t="s">
        <v>80</v>
      </c>
      <c r="G39" s="67" t="s">
        <v>81</v>
      </c>
    </row>
    <row r="40" spans="2:10">
      <c r="B40" s="65" t="s">
        <v>73</v>
      </c>
      <c r="C40" s="65">
        <v>1</v>
      </c>
      <c r="D40" s="65">
        <v>7.4508280262364561</v>
      </c>
      <c r="E40" s="65">
        <v>7.4508280262364561</v>
      </c>
      <c r="F40" s="65">
        <v>5026.5226365445251</v>
      </c>
      <c r="G40" s="65">
        <v>1.9888534362069507E-4</v>
      </c>
    </row>
    <row r="41" spans="2:10">
      <c r="B41" s="65" t="s">
        <v>74</v>
      </c>
      <c r="C41" s="65">
        <v>2</v>
      </c>
      <c r="D41" s="65">
        <v>2.9646053802946824E-3</v>
      </c>
      <c r="E41" s="65">
        <v>1.4823026901473412E-3</v>
      </c>
      <c r="F41" s="65"/>
      <c r="G41" s="65"/>
    </row>
    <row r="42" spans="2:10" ht="15.75" thickBot="1">
      <c r="B42" s="66" t="s">
        <v>75</v>
      </c>
      <c r="C42" s="66">
        <v>3</v>
      </c>
      <c r="D42" s="66">
        <v>7.4537926316167509</v>
      </c>
      <c r="E42" s="66"/>
      <c r="F42" s="66"/>
      <c r="G42" s="66"/>
    </row>
    <row r="43" spans="2:10" ht="15.75" thickBot="1"/>
    <row r="44" spans="2:10">
      <c r="B44" s="67"/>
      <c r="C44" s="67" t="s">
        <v>82</v>
      </c>
      <c r="D44" s="67" t="s">
        <v>70</v>
      </c>
      <c r="E44" s="67" t="s">
        <v>83</v>
      </c>
      <c r="F44" s="67" t="s">
        <v>84</v>
      </c>
      <c r="G44" s="67" t="s">
        <v>85</v>
      </c>
      <c r="H44" s="67" t="s">
        <v>86</v>
      </c>
      <c r="I44" s="67" t="s">
        <v>87</v>
      </c>
      <c r="J44" s="67" t="s">
        <v>88</v>
      </c>
    </row>
    <row r="45" spans="2:10">
      <c r="B45" s="65" t="s">
        <v>76</v>
      </c>
      <c r="C45" s="70">
        <v>-4.5348784841076295E-2</v>
      </c>
      <c r="D45" s="72">
        <v>5.9383147723314614E-2</v>
      </c>
      <c r="E45" s="65">
        <v>-0.76366421417017205</v>
      </c>
      <c r="F45" s="65">
        <v>0.52485643698577578</v>
      </c>
      <c r="G45" s="65">
        <v>-0.30085384748174271</v>
      </c>
      <c r="H45" s="65">
        <v>0.21015627779959012</v>
      </c>
      <c r="I45" s="65">
        <v>-0.30085384748174271</v>
      </c>
      <c r="J45" s="65">
        <v>0.21015627779959012</v>
      </c>
    </row>
    <row r="46" spans="2:10" ht="15.75" thickBot="1">
      <c r="B46" s="66" t="s">
        <v>61</v>
      </c>
      <c r="C46" s="71">
        <v>4.1165783305850923</v>
      </c>
      <c r="D46" s="73">
        <v>5.8063413259950403E-2</v>
      </c>
      <c r="E46" s="66">
        <v>70.897973430448118</v>
      </c>
      <c r="F46" s="66">
        <v>1.9888534362069507E-4</v>
      </c>
      <c r="G46" s="66">
        <v>3.866751627035494</v>
      </c>
      <c r="H46" s="66">
        <v>4.3664050341346909</v>
      </c>
      <c r="I46" s="66">
        <v>3.866751627035494</v>
      </c>
      <c r="J46" s="66">
        <v>4.3664050341346909</v>
      </c>
    </row>
    <row r="49" spans="2:7" ht="15.75" thickBot="1"/>
    <row r="50" spans="2:7" ht="15.75" thickBot="1">
      <c r="B50" s="74" t="s">
        <v>65</v>
      </c>
    </row>
    <row r="51" spans="2:7" ht="15.75" thickBot="1"/>
    <row r="52" spans="2:7">
      <c r="B52" s="68" t="s">
        <v>66</v>
      </c>
      <c r="C52" s="68"/>
    </row>
    <row r="53" spans="2:7">
      <c r="B53" s="65" t="s">
        <v>67</v>
      </c>
      <c r="C53" s="65">
        <v>0.99997243956456339</v>
      </c>
    </row>
    <row r="54" spans="2:7">
      <c r="B54" s="65" t="s">
        <v>68</v>
      </c>
      <c r="C54" s="69">
        <v>0.99994487988870429</v>
      </c>
    </row>
    <row r="55" spans="2:7">
      <c r="B55" s="65" t="s">
        <v>69</v>
      </c>
      <c r="C55" s="65">
        <v>0.66661154655537092</v>
      </c>
    </row>
    <row r="56" spans="2:7">
      <c r="B56" s="65" t="s">
        <v>70</v>
      </c>
      <c r="C56" s="70">
        <v>3.5726083643386274E-2</v>
      </c>
    </row>
    <row r="57" spans="2:7" ht="15.75" thickBot="1">
      <c r="B57" s="66" t="s">
        <v>71</v>
      </c>
      <c r="C57" s="66">
        <v>4</v>
      </c>
    </row>
    <row r="59" spans="2:7" ht="15.75" thickBot="1">
      <c r="B59" t="s">
        <v>72</v>
      </c>
    </row>
    <row r="60" spans="2:7">
      <c r="B60" s="67"/>
      <c r="C60" s="67" t="s">
        <v>77</v>
      </c>
      <c r="D60" s="67" t="s">
        <v>78</v>
      </c>
      <c r="E60" s="67" t="s">
        <v>79</v>
      </c>
      <c r="F60" s="67" t="s">
        <v>80</v>
      </c>
      <c r="G60" s="67" t="s">
        <v>81</v>
      </c>
    </row>
    <row r="61" spans="2:7">
      <c r="B61" s="65" t="s">
        <v>73</v>
      </c>
      <c r="C61" s="65">
        <v>1</v>
      </c>
      <c r="D61" s="65">
        <v>69.463722211501533</v>
      </c>
      <c r="E61" s="65">
        <v>69.463722211501533</v>
      </c>
      <c r="F61" s="65">
        <v>54423.595474431197</v>
      </c>
      <c r="G61" s="65">
        <v>1.8373876816921005E-5</v>
      </c>
    </row>
    <row r="62" spans="2:7">
      <c r="B62" s="65" t="s">
        <v>74</v>
      </c>
      <c r="C62" s="65">
        <v>3</v>
      </c>
      <c r="D62" s="65">
        <v>3.8290591574826963E-3</v>
      </c>
      <c r="E62" s="65">
        <v>1.2763530524942321E-3</v>
      </c>
      <c r="F62" s="65"/>
      <c r="G62" s="65"/>
    </row>
    <row r="63" spans="2:7" ht="15.75" thickBot="1">
      <c r="B63" s="66" t="s">
        <v>75</v>
      </c>
      <c r="C63" s="66">
        <v>4</v>
      </c>
      <c r="D63" s="66">
        <v>69.467551270659015</v>
      </c>
      <c r="E63" s="66"/>
      <c r="F63" s="66"/>
      <c r="G63" s="66"/>
    </row>
    <row r="64" spans="2:7" ht="15.75" thickBot="1"/>
    <row r="65" spans="2:10">
      <c r="B65" s="67"/>
      <c r="C65" s="67" t="s">
        <v>82</v>
      </c>
      <c r="D65" s="67" t="s">
        <v>70</v>
      </c>
      <c r="E65" s="67" t="s">
        <v>83</v>
      </c>
      <c r="F65" s="67" t="s">
        <v>84</v>
      </c>
      <c r="G65" s="67" t="s">
        <v>85</v>
      </c>
      <c r="H65" s="67" t="s">
        <v>86</v>
      </c>
      <c r="I65" s="67" t="s">
        <v>87</v>
      </c>
      <c r="J65" s="67" t="s">
        <v>88</v>
      </c>
    </row>
    <row r="66" spans="2:10">
      <c r="B66" s="65" t="s">
        <v>76</v>
      </c>
      <c r="C66" s="65">
        <v>0</v>
      </c>
      <c r="D66" s="65" t="e">
        <v>#N/A</v>
      </c>
      <c r="E66" s="65" t="e">
        <v>#N/A</v>
      </c>
      <c r="F66" s="65" t="e">
        <v>#N/A</v>
      </c>
      <c r="G66" s="65" t="e">
        <v>#N/A</v>
      </c>
      <c r="H66" s="65" t="e">
        <v>#N/A</v>
      </c>
      <c r="I66" s="65" t="e">
        <v>#N/A</v>
      </c>
      <c r="J66" s="65" t="e">
        <v>#N/A</v>
      </c>
    </row>
    <row r="67" spans="2:10" ht="15.75" thickBot="1">
      <c r="B67" s="66" t="s">
        <v>61</v>
      </c>
      <c r="C67" s="71">
        <v>4.0746318697865629</v>
      </c>
      <c r="D67" s="73">
        <v>1.7466052560995038E-2</v>
      </c>
      <c r="E67" s="66">
        <v>233.28865269110537</v>
      </c>
      <c r="F67" s="66">
        <v>1.7368454459072395E-7</v>
      </c>
      <c r="G67" s="66">
        <v>4.0190470953528639</v>
      </c>
      <c r="H67" s="66">
        <v>4.1302166442202619</v>
      </c>
      <c r="I67" s="66">
        <v>4.0190470953528639</v>
      </c>
      <c r="J67" s="66">
        <v>4.1302166442202619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C54" sqref="C54"/>
    </sheetView>
  </sheetViews>
  <sheetFormatPr defaultRowHeight="15"/>
  <cols>
    <col min="1" max="1" width="6.5703125" bestFit="1" customWidth="1"/>
    <col min="2" max="2" width="20.42578125" bestFit="1" customWidth="1"/>
    <col min="3" max="3" width="17.42578125" bestFit="1" customWidth="1"/>
    <col min="4" max="4" width="15.42578125" bestFit="1" customWidth="1"/>
    <col min="5" max="5" width="12" bestFit="1" customWidth="1"/>
    <col min="6" max="6" width="21.7109375" bestFit="1" customWidth="1"/>
    <col min="7" max="7" width="14.85546875" bestFit="1" customWidth="1"/>
    <col min="8" max="8" width="14" bestFit="1" customWidth="1"/>
    <col min="9" max="9" width="14.7109375" bestFit="1" customWidth="1"/>
    <col min="10" max="10" width="15.5703125" bestFit="1" customWidth="1"/>
  </cols>
  <sheetData>
    <row r="1" spans="1:10">
      <c r="A1" s="49" t="s">
        <v>55</v>
      </c>
      <c r="B1" s="44" t="s">
        <v>52</v>
      </c>
      <c r="C1" s="58" t="s">
        <v>61</v>
      </c>
      <c r="D1" s="45" t="s">
        <v>53</v>
      </c>
      <c r="E1" s="51" t="s">
        <v>54</v>
      </c>
      <c r="F1" s="51" t="s">
        <v>56</v>
      </c>
      <c r="G1" s="49" t="s">
        <v>93</v>
      </c>
    </row>
    <row r="2" spans="1:10">
      <c r="A2" s="84">
        <v>1</v>
      </c>
      <c r="B2" s="1">
        <v>10</v>
      </c>
      <c r="C2" s="53">
        <v>0.55000000000000004</v>
      </c>
      <c r="D2" s="1">
        <v>14.92</v>
      </c>
      <c r="E2" s="7">
        <f>D2/10</f>
        <v>1.492</v>
      </c>
      <c r="F2" s="57">
        <f>E2^2</f>
        <v>2.226064</v>
      </c>
      <c r="G2" s="1">
        <f>4*PI()^2*C2/F2</f>
        <v>9.7540455631089618</v>
      </c>
    </row>
    <row r="3" spans="1:10">
      <c r="A3" s="84">
        <v>2</v>
      </c>
      <c r="B3" s="1">
        <v>10</v>
      </c>
      <c r="C3" s="53">
        <v>0.83</v>
      </c>
      <c r="D3" s="1">
        <v>18.55</v>
      </c>
      <c r="E3" s="7">
        <f t="shared" ref="E3:E5" si="0">D3/10</f>
        <v>1.855</v>
      </c>
      <c r="F3" s="57">
        <f t="shared" ref="F3:F5" si="1">E3^2</f>
        <v>3.4410249999999998</v>
      </c>
      <c r="G3" s="1">
        <f t="shared" ref="G3:G5" si="2">4*PI()^2*C3/F3</f>
        <v>9.522478509053748</v>
      </c>
    </row>
    <row r="4" spans="1:10">
      <c r="A4" s="84">
        <v>3</v>
      </c>
      <c r="B4" s="1">
        <v>10</v>
      </c>
      <c r="C4" s="53">
        <v>1.03</v>
      </c>
      <c r="D4" s="1">
        <v>20.51</v>
      </c>
      <c r="E4" s="7">
        <f t="shared" si="0"/>
        <v>2.0510000000000002</v>
      </c>
      <c r="F4" s="57">
        <f t="shared" si="1"/>
        <v>4.2066010000000009</v>
      </c>
      <c r="G4" s="1">
        <f t="shared" si="2"/>
        <v>9.6664195469187941</v>
      </c>
    </row>
    <row r="5" spans="1:10">
      <c r="A5" s="84">
        <v>4</v>
      </c>
      <c r="B5" s="1">
        <v>10</v>
      </c>
      <c r="C5" s="53">
        <v>1.46</v>
      </c>
      <c r="D5" s="1">
        <v>24.28</v>
      </c>
      <c r="E5" s="7">
        <f t="shared" si="0"/>
        <v>2.4279999999999999</v>
      </c>
      <c r="F5" s="57">
        <f t="shared" si="1"/>
        <v>5.8951839999999995</v>
      </c>
      <c r="G5" s="1">
        <f t="shared" si="2"/>
        <v>9.7772164028064026</v>
      </c>
    </row>
    <row r="6" spans="1:10">
      <c r="A6" s="55"/>
      <c r="B6" s="2"/>
      <c r="C6" s="55"/>
      <c r="D6" s="56"/>
      <c r="E6" s="56"/>
      <c r="F6" s="59"/>
    </row>
    <row r="7" spans="1:10">
      <c r="A7" s="60" t="s">
        <v>57</v>
      </c>
      <c r="B7" s="1">
        <v>10</v>
      </c>
      <c r="C7" s="54">
        <f>MIN(C2:C5)</f>
        <v>0.55000000000000004</v>
      </c>
      <c r="D7" s="54">
        <f t="shared" ref="D7:F7" si="3">MIN(D2:D5)</f>
        <v>14.92</v>
      </c>
      <c r="E7" s="54">
        <f t="shared" si="3"/>
        <v>1.492</v>
      </c>
      <c r="F7" s="54">
        <f t="shared" si="3"/>
        <v>2.226064</v>
      </c>
      <c r="G7" s="1">
        <f>MIN(G2:G5)</f>
        <v>9.522478509053748</v>
      </c>
    </row>
    <row r="8" spans="1:10">
      <c r="A8" s="60" t="s">
        <v>58</v>
      </c>
      <c r="B8" s="1">
        <v>10</v>
      </c>
      <c r="C8" s="52">
        <f>MAX(C2:C5)</f>
        <v>1.46</v>
      </c>
      <c r="D8" s="52">
        <f t="shared" ref="D8:F8" si="4">MAX(D2:D5)</f>
        <v>24.28</v>
      </c>
      <c r="E8" s="52">
        <f t="shared" si="4"/>
        <v>2.4279999999999999</v>
      </c>
      <c r="F8" s="52">
        <f t="shared" si="4"/>
        <v>5.8951839999999995</v>
      </c>
      <c r="G8" s="1">
        <f>MAX(G2:G5)</f>
        <v>9.7772164028064026</v>
      </c>
      <c r="J8" s="84" t="s">
        <v>64</v>
      </c>
    </row>
    <row r="9" spans="1:10">
      <c r="A9" s="60" t="s">
        <v>59</v>
      </c>
      <c r="B9" s="1">
        <v>10</v>
      </c>
      <c r="C9" s="61">
        <f>AVERAGE(C2:C5)</f>
        <v>0.96750000000000003</v>
      </c>
      <c r="D9" s="61">
        <f t="shared" ref="D9:F9" si="5">AVERAGE(D2:D5)</f>
        <v>19.565000000000001</v>
      </c>
      <c r="E9" s="61">
        <f t="shared" si="5"/>
        <v>1.9564999999999999</v>
      </c>
      <c r="F9" s="62">
        <f t="shared" si="5"/>
        <v>3.9422185000000001</v>
      </c>
      <c r="G9" s="64">
        <f>AVERAGE(G2:G5)</f>
        <v>9.6800400054719766</v>
      </c>
      <c r="H9" s="83" t="s">
        <v>62</v>
      </c>
      <c r="I9" s="12"/>
      <c r="J9" s="1">
        <f>G10/SQRT(4)</f>
        <v>5.7685365565287139E-2</v>
      </c>
    </row>
    <row r="10" spans="1:10">
      <c r="A10" s="60" t="s">
        <v>60</v>
      </c>
      <c r="B10" s="1">
        <v>10</v>
      </c>
      <c r="C10" s="46">
        <f>STDEV(C2:C5)</f>
        <v>0.38282937887959062</v>
      </c>
      <c r="D10" s="46">
        <f t="shared" ref="D10:F10" si="6">STDEV(D2:D5)</f>
        <v>3.904292509533573</v>
      </c>
      <c r="E10" s="46">
        <f t="shared" si="6"/>
        <v>0.39042925095335845</v>
      </c>
      <c r="F10" s="62">
        <f t="shared" si="6"/>
        <v>1.536267505222642</v>
      </c>
      <c r="G10" s="63">
        <f>STDEV(G2:G5)</f>
        <v>0.11537073113057428</v>
      </c>
      <c r="H10" s="84" t="s">
        <v>63</v>
      </c>
      <c r="I10" s="12"/>
    </row>
    <row r="28" spans="2:7" ht="15.75" thickBot="1"/>
    <row r="29" spans="2:7" ht="15.75" thickBot="1">
      <c r="B29" s="74" t="s">
        <v>65</v>
      </c>
    </row>
    <row r="30" spans="2:7" ht="15.75" thickBot="1"/>
    <row r="31" spans="2:7" ht="15.75" thickBot="1">
      <c r="B31" s="68" t="s">
        <v>66</v>
      </c>
      <c r="C31" s="68"/>
      <c r="F31" s="75" t="s">
        <v>89</v>
      </c>
      <c r="G31" s="76" t="s">
        <v>90</v>
      </c>
    </row>
    <row r="32" spans="2:7">
      <c r="B32" s="65" t="s">
        <v>67</v>
      </c>
      <c r="C32" s="65">
        <v>0.99998149419350524</v>
      </c>
      <c r="E32" s="77" t="s">
        <v>91</v>
      </c>
      <c r="F32" s="79">
        <f>4*PI()^2/C46</f>
        <v>10.121393766902193</v>
      </c>
      <c r="G32" s="80">
        <f>4*PI()^2/C67</f>
        <v>9.7007654820555267</v>
      </c>
    </row>
    <row r="33" spans="2:10" ht="15.75" thickBot="1">
      <c r="B33" s="65" t="s">
        <v>68</v>
      </c>
      <c r="C33" s="69">
        <v>0.99996298872947542</v>
      </c>
      <c r="E33" s="78" t="s">
        <v>92</v>
      </c>
      <c r="F33" s="81">
        <f>D46*F32</f>
        <v>0.24017885532415745</v>
      </c>
      <c r="G33" s="82">
        <f>D67*G32^2</f>
        <v>2.6977735309472215</v>
      </c>
    </row>
    <row r="34" spans="2:10">
      <c r="B34" s="65" t="s">
        <v>69</v>
      </c>
      <c r="C34" s="65">
        <v>0.99992597745895084</v>
      </c>
    </row>
    <row r="35" spans="2:10">
      <c r="B35" s="65" t="s">
        <v>70</v>
      </c>
      <c r="C35" s="70">
        <v>1.0803368276083969E-2</v>
      </c>
    </row>
    <row r="36" spans="2:10" ht="15.75" thickBot="1">
      <c r="B36" s="66" t="s">
        <v>71</v>
      </c>
      <c r="C36" s="66">
        <v>3</v>
      </c>
    </row>
    <row r="38" spans="2:10" ht="15.75" thickBot="1">
      <c r="B38" t="s">
        <v>72</v>
      </c>
    </row>
    <row r="39" spans="2:10">
      <c r="B39" s="67"/>
      <c r="C39" s="67" t="s">
        <v>77</v>
      </c>
      <c r="D39" s="67" t="s">
        <v>78</v>
      </c>
      <c r="E39" s="67" t="s">
        <v>79</v>
      </c>
      <c r="F39" s="67" t="s">
        <v>80</v>
      </c>
      <c r="G39" s="67" t="s">
        <v>81</v>
      </c>
    </row>
    <row r="40" spans="2:10">
      <c r="B40" s="65" t="s">
        <v>73</v>
      </c>
      <c r="C40" s="65">
        <v>1</v>
      </c>
      <c r="D40" s="65">
        <v>3.1533218062158901</v>
      </c>
      <c r="E40" s="65">
        <v>3.1533218062158901</v>
      </c>
      <c r="F40" s="65">
        <v>27017.796864476015</v>
      </c>
      <c r="G40" s="65">
        <v>3.8730205275422308E-3</v>
      </c>
    </row>
    <row r="41" spans="2:10">
      <c r="B41" s="65" t="s">
        <v>74</v>
      </c>
      <c r="C41" s="65">
        <v>1</v>
      </c>
      <c r="D41" s="65">
        <v>1.1671276610869751E-4</v>
      </c>
      <c r="E41" s="65">
        <v>1.1671276610869751E-4</v>
      </c>
      <c r="F41" s="65"/>
      <c r="G41" s="65"/>
    </row>
    <row r="42" spans="2:10" ht="15.75" thickBot="1">
      <c r="B42" s="66" t="s">
        <v>75</v>
      </c>
      <c r="C42" s="66">
        <v>2</v>
      </c>
      <c r="D42" s="66">
        <v>3.1534385189819987</v>
      </c>
      <c r="E42" s="66"/>
      <c r="F42" s="66"/>
      <c r="G42" s="66"/>
    </row>
    <row r="43" spans="2:10" ht="15.75" thickBot="1"/>
    <row r="44" spans="2:10">
      <c r="B44" s="67"/>
      <c r="C44" s="67" t="s">
        <v>82</v>
      </c>
      <c r="D44" s="67" t="s">
        <v>70</v>
      </c>
      <c r="E44" s="67" t="s">
        <v>83</v>
      </c>
      <c r="F44" s="67" t="s">
        <v>84</v>
      </c>
      <c r="G44" s="67" t="s">
        <v>85</v>
      </c>
      <c r="H44" s="67" t="s">
        <v>86</v>
      </c>
      <c r="I44" s="67" t="s">
        <v>87</v>
      </c>
      <c r="J44" s="67" t="s">
        <v>88</v>
      </c>
    </row>
    <row r="45" spans="2:10">
      <c r="B45" s="65" t="s">
        <v>76</v>
      </c>
      <c r="C45" s="70">
        <v>0.19772528079768392</v>
      </c>
      <c r="D45" s="85">
        <v>2.6991562313281717E-2</v>
      </c>
      <c r="E45" s="65">
        <v>7.3254478011593056</v>
      </c>
      <c r="F45" s="65">
        <v>8.6371363826614825E-2</v>
      </c>
      <c r="G45" s="65">
        <v>-0.14523503604504107</v>
      </c>
      <c r="H45" s="65">
        <v>0.54068559764040891</v>
      </c>
      <c r="I45" s="65">
        <v>-0.14523503604504107</v>
      </c>
      <c r="J45" s="65">
        <v>0.54068559764040891</v>
      </c>
    </row>
    <row r="46" spans="2:10" ht="15.75" thickBot="1">
      <c r="B46" s="66">
        <v>0.55000000000000004</v>
      </c>
      <c r="C46" s="71">
        <v>3.9004922161466706</v>
      </c>
      <c r="D46" s="86">
        <v>2.372982030494283E-2</v>
      </c>
      <c r="E46" s="66">
        <v>164.37091246469376</v>
      </c>
      <c r="F46" s="66">
        <v>3.8730205275422308E-3</v>
      </c>
      <c r="G46" s="66">
        <v>3.5989762610513454</v>
      </c>
      <c r="H46" s="66">
        <v>4.2020081712419959</v>
      </c>
      <c r="I46" s="66">
        <v>3.5989762610513454</v>
      </c>
      <c r="J46" s="66">
        <v>4.2020081712419959</v>
      </c>
    </row>
    <row r="49" spans="2:7" ht="15.75" thickBot="1"/>
    <row r="50" spans="2:7" ht="15.75" thickBot="1">
      <c r="B50" s="74" t="s">
        <v>65</v>
      </c>
    </row>
    <row r="51" spans="2:7" ht="15.75" thickBot="1"/>
    <row r="52" spans="2:7">
      <c r="B52" s="68" t="s">
        <v>66</v>
      </c>
      <c r="C52" s="68"/>
    </row>
    <row r="53" spans="2:7">
      <c r="B53" s="65" t="s">
        <v>67</v>
      </c>
      <c r="C53" s="65">
        <v>0.99995038109575995</v>
      </c>
    </row>
    <row r="54" spans="2:7">
      <c r="B54" s="65" t="s">
        <v>68</v>
      </c>
      <c r="C54" s="69">
        <v>0.99990076465355548</v>
      </c>
    </row>
    <row r="55" spans="2:7">
      <c r="B55" s="65" t="s">
        <v>69</v>
      </c>
      <c r="C55" s="65">
        <v>0.49990076465355548</v>
      </c>
    </row>
    <row r="56" spans="2:7">
      <c r="B56" s="65" t="s">
        <v>70</v>
      </c>
      <c r="C56" s="70">
        <v>5.6479088474382315E-2</v>
      </c>
    </row>
    <row r="57" spans="2:7" ht="15.75" thickBot="1">
      <c r="B57" s="66" t="s">
        <v>71</v>
      </c>
      <c r="C57" s="66">
        <v>3</v>
      </c>
    </row>
    <row r="59" spans="2:7" ht="15.75" thickBot="1">
      <c r="B59" t="s">
        <v>72</v>
      </c>
    </row>
    <row r="60" spans="2:7">
      <c r="B60" s="67"/>
      <c r="C60" s="67" t="s">
        <v>77</v>
      </c>
      <c r="D60" s="67" t="s">
        <v>78</v>
      </c>
      <c r="E60" s="67" t="s">
        <v>79</v>
      </c>
      <c r="F60" s="67" t="s">
        <v>80</v>
      </c>
      <c r="G60" s="67" t="s">
        <v>81</v>
      </c>
    </row>
    <row r="61" spans="2:7">
      <c r="B61" s="65" t="s">
        <v>73</v>
      </c>
      <c r="C61" s="65">
        <v>1</v>
      </c>
      <c r="D61" s="65">
        <v>64.282959642812202</v>
      </c>
      <c r="E61" s="65">
        <v>64.282959642812202</v>
      </c>
      <c r="F61" s="65">
        <v>20152.109111927253</v>
      </c>
      <c r="G61" s="65">
        <v>4.4844861438264822E-3</v>
      </c>
    </row>
    <row r="62" spans="2:7">
      <c r="B62" s="65" t="s">
        <v>74</v>
      </c>
      <c r="C62" s="65">
        <v>2</v>
      </c>
      <c r="D62" s="65">
        <v>6.3797748697942101E-3</v>
      </c>
      <c r="E62" s="65">
        <v>3.1898874348971051E-3</v>
      </c>
      <c r="F62" s="65"/>
      <c r="G62" s="65"/>
    </row>
    <row r="63" spans="2:7" ht="15.75" thickBot="1">
      <c r="B63" s="66" t="s">
        <v>75</v>
      </c>
      <c r="C63" s="66">
        <v>3</v>
      </c>
      <c r="D63" s="66">
        <v>64.289339417682001</v>
      </c>
      <c r="E63" s="66"/>
      <c r="F63" s="66"/>
      <c r="G63" s="66"/>
    </row>
    <row r="64" spans="2:7" ht="15.75" thickBot="1"/>
    <row r="65" spans="2:10">
      <c r="B65" s="67"/>
      <c r="C65" s="67" t="s">
        <v>82</v>
      </c>
      <c r="D65" s="67" t="s">
        <v>70</v>
      </c>
      <c r="E65" s="67" t="s">
        <v>83</v>
      </c>
      <c r="F65" s="67" t="s">
        <v>84</v>
      </c>
      <c r="G65" s="67" t="s">
        <v>85</v>
      </c>
      <c r="H65" s="67" t="s">
        <v>86</v>
      </c>
      <c r="I65" s="67" t="s">
        <v>87</v>
      </c>
      <c r="J65" s="67" t="s">
        <v>88</v>
      </c>
    </row>
    <row r="66" spans="2:10">
      <c r="B66" s="65" t="s">
        <v>76</v>
      </c>
      <c r="C66" s="65">
        <v>0</v>
      </c>
      <c r="D66" s="65" t="e">
        <v>#N/A</v>
      </c>
      <c r="E66" s="65" t="e">
        <v>#N/A</v>
      </c>
      <c r="F66" s="65" t="e">
        <v>#N/A</v>
      </c>
      <c r="G66" s="65" t="e">
        <v>#N/A</v>
      </c>
      <c r="H66" s="65" t="e">
        <v>#N/A</v>
      </c>
      <c r="I66" s="65" t="e">
        <v>#N/A</v>
      </c>
      <c r="J66" s="65" t="e">
        <v>#N/A</v>
      </c>
    </row>
    <row r="67" spans="2:10" ht="15.75" thickBot="1">
      <c r="B67" s="66">
        <v>0.55000000000000004</v>
      </c>
      <c r="C67" s="71">
        <v>4.069618802493947</v>
      </c>
      <c r="D67" s="86">
        <v>2.8667741397616246E-2</v>
      </c>
      <c r="E67" s="66">
        <v>141.95812450130236</v>
      </c>
      <c r="F67" s="66">
        <v>4.961890423565214E-5</v>
      </c>
      <c r="G67" s="66">
        <v>3.9462714667196166</v>
      </c>
      <c r="H67" s="66">
        <v>4.1929661382682779</v>
      </c>
      <c r="I67" s="66">
        <v>3.9462714667196166</v>
      </c>
      <c r="J67" s="66">
        <v>4.1929661382682779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" workbookViewId="0">
      <selection activeCell="L27" sqref="L27"/>
    </sheetView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E17" sqref="E17"/>
    </sheetView>
  </sheetViews>
  <sheetFormatPr defaultRowHeight="15"/>
  <cols>
    <col min="1" max="1" width="28.28515625" bestFit="1" customWidth="1"/>
    <col min="2" max="2" width="13.42578125" bestFit="1" customWidth="1"/>
    <col min="3" max="3" width="12.85546875" bestFit="1" customWidth="1"/>
    <col min="4" max="4" width="12" bestFit="1" customWidth="1"/>
    <col min="5" max="5" width="11" bestFit="1" customWidth="1"/>
    <col min="6" max="6" width="28.140625" bestFit="1" customWidth="1"/>
    <col min="7" max="7" width="39.7109375" bestFit="1" customWidth="1"/>
    <col min="11" max="11" width="27.7109375" bestFit="1" customWidth="1"/>
    <col min="16" max="16" width="28.140625" bestFit="1" customWidth="1"/>
  </cols>
  <sheetData>
    <row r="1" spans="1:17">
      <c r="A1" t="s">
        <v>96</v>
      </c>
      <c r="F1" t="s">
        <v>99</v>
      </c>
      <c r="K1" t="s">
        <v>101</v>
      </c>
      <c r="P1" t="s">
        <v>102</v>
      </c>
    </row>
    <row r="2" spans="1:17">
      <c r="A2" t="s">
        <v>97</v>
      </c>
      <c r="F2" t="s">
        <v>97</v>
      </c>
      <c r="K2" t="s">
        <v>97</v>
      </c>
      <c r="P2" t="s">
        <v>97</v>
      </c>
    </row>
    <row r="3" spans="1:17">
      <c r="A3" t="s">
        <v>98</v>
      </c>
      <c r="F3" t="s">
        <v>100</v>
      </c>
      <c r="K3" t="s">
        <v>98</v>
      </c>
      <c r="P3" t="s">
        <v>103</v>
      </c>
    </row>
    <row r="4" spans="1:17">
      <c r="A4" t="s">
        <v>115</v>
      </c>
      <c r="B4">
        <v>31.82</v>
      </c>
      <c r="F4" t="s">
        <v>112</v>
      </c>
      <c r="G4">
        <v>31.75</v>
      </c>
      <c r="K4" t="s">
        <v>118</v>
      </c>
      <c r="L4">
        <v>31.6</v>
      </c>
      <c r="P4" t="s">
        <v>120</v>
      </c>
      <c r="Q4">
        <v>31.5</v>
      </c>
    </row>
    <row r="7" spans="1:17">
      <c r="A7" t="s">
        <v>104</v>
      </c>
      <c r="F7" t="s">
        <v>105</v>
      </c>
      <c r="K7" t="s">
        <v>106</v>
      </c>
      <c r="P7" t="s">
        <v>107</v>
      </c>
    </row>
    <row r="8" spans="1:17">
      <c r="A8" t="s">
        <v>97</v>
      </c>
      <c r="F8" t="s">
        <v>97</v>
      </c>
      <c r="K8" t="s">
        <v>97</v>
      </c>
      <c r="P8" t="s">
        <v>97</v>
      </c>
    </row>
    <row r="9" spans="1:17">
      <c r="A9" t="s">
        <v>98</v>
      </c>
      <c r="F9" t="s">
        <v>103</v>
      </c>
      <c r="K9" t="s">
        <v>98</v>
      </c>
      <c r="P9" t="s">
        <v>98</v>
      </c>
    </row>
    <row r="10" spans="1:17">
      <c r="A10" t="s">
        <v>116</v>
      </c>
      <c r="B10">
        <v>31.87</v>
      </c>
      <c r="F10" t="s">
        <v>113</v>
      </c>
      <c r="G10">
        <v>31.94</v>
      </c>
      <c r="K10" t="s">
        <v>119</v>
      </c>
      <c r="L10">
        <v>31.63</v>
      </c>
      <c r="P10" t="s">
        <v>121</v>
      </c>
      <c r="Q10">
        <v>31.82</v>
      </c>
    </row>
    <row r="13" spans="1:17">
      <c r="A13" t="s">
        <v>108</v>
      </c>
      <c r="F13" t="s">
        <v>110</v>
      </c>
    </row>
    <row r="14" spans="1:17">
      <c r="A14" t="s">
        <v>109</v>
      </c>
      <c r="F14" t="s">
        <v>97</v>
      </c>
    </row>
    <row r="15" spans="1:17">
      <c r="A15" t="s">
        <v>100</v>
      </c>
      <c r="F15" t="s">
        <v>98</v>
      </c>
    </row>
    <row r="16" spans="1:17">
      <c r="A16" t="s">
        <v>117</v>
      </c>
      <c r="B16">
        <v>31.63</v>
      </c>
      <c r="F16" t="s">
        <v>114</v>
      </c>
      <c r="G16">
        <v>31.78</v>
      </c>
    </row>
    <row r="19" spans="1:7">
      <c r="G19" t="s">
        <v>111</v>
      </c>
    </row>
    <row r="20" spans="1:7" ht="15.75" thickBot="1">
      <c r="B20" t="s">
        <v>97</v>
      </c>
      <c r="C20" t="s">
        <v>125</v>
      </c>
      <c r="D20" t="s">
        <v>124</v>
      </c>
      <c r="E20" t="s">
        <v>62</v>
      </c>
    </row>
    <row r="21" spans="1:7" ht="15.75" thickBot="1">
      <c r="A21" t="s">
        <v>123</v>
      </c>
      <c r="B21">
        <f>AVERAGE(B4,G4,L4,Q4,B10,G10,L10,Q10,B16,G16)</f>
        <v>31.734000000000002</v>
      </c>
      <c r="C21">
        <f>B21/10</f>
        <v>3.1734</v>
      </c>
      <c r="D21">
        <f>C21^2</f>
        <v>10.070467560000001</v>
      </c>
      <c r="E21" s="98">
        <f>4*PI()^2*B22/D21</f>
        <v>9.8397445398192751</v>
      </c>
    </row>
    <row r="22" spans="1:7">
      <c r="A22" t="s">
        <v>61</v>
      </c>
      <c r="B22">
        <v>2.5099999999999998</v>
      </c>
    </row>
    <row r="33" spans="7:7">
      <c r="G33" t="s">
        <v>122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Foglio1</vt:lpstr>
      <vt:lpstr>Dati</vt:lpstr>
      <vt:lpstr>0,075 Kg</vt:lpstr>
      <vt:lpstr>0,100 Kg</vt:lpstr>
      <vt:lpstr>0,150 Kg</vt:lpstr>
      <vt:lpstr>medie</vt:lpstr>
      <vt:lpstr>grafico finale</vt:lpstr>
      <vt:lpstr>Foglio2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sara</cp:lastModifiedBy>
  <dcterms:created xsi:type="dcterms:W3CDTF">2017-02-14T09:28:12Z</dcterms:created>
  <dcterms:modified xsi:type="dcterms:W3CDTF">2017-03-03T15:05:41Z</dcterms:modified>
</cp:coreProperties>
</file>