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4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5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o\Desktop\bau\"/>
    </mc:Choice>
  </mc:AlternateContent>
  <bookViews>
    <workbookView xWindow="0" yWindow="0" windowWidth="15360" windowHeight="5010" activeTab="1"/>
  </bookViews>
  <sheets>
    <sheet name="Birra 1" sheetId="1" r:id="rId1"/>
    <sheet name="Birra 2" sheetId="2" r:id="rId2"/>
    <sheet name="Coca Cola" sheetId="4" r:id="rId3"/>
    <sheet name="Sovrapposizione" sheetId="5" r:id="rId4"/>
    <sheet name="Foglio1" sheetId="6" r:id="rId5"/>
  </sheets>
  <calcPr calcId="162913"/>
</workbook>
</file>

<file path=xl/calcChain.xml><?xml version="1.0" encoding="utf-8"?>
<calcChain xmlns="http://schemas.openxmlformats.org/spreadsheetml/2006/main">
  <c r="AG63" i="1" l="1"/>
  <c r="AH63" i="1"/>
  <c r="AI63" i="1"/>
  <c r="AJ63" i="1"/>
  <c r="AK63" i="1"/>
  <c r="AL63" i="1"/>
  <c r="AK3" i="2"/>
  <c r="AL3" i="2"/>
  <c r="AM3" i="2"/>
  <c r="AN3" i="2"/>
  <c r="AO3" i="2"/>
  <c r="AP3" i="2"/>
  <c r="R53" i="2" l="1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52" i="2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4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3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" i="1"/>
  <c r="AL85" i="1"/>
  <c r="S4" i="4"/>
  <c r="S6" i="4"/>
  <c r="S8" i="4"/>
  <c r="E4" i="4"/>
  <c r="E5" i="4"/>
  <c r="E8" i="4"/>
  <c r="E9" i="4"/>
  <c r="R4" i="4"/>
  <c r="R5" i="4"/>
  <c r="S5" i="4" s="1"/>
  <c r="R6" i="4"/>
  <c r="R7" i="4"/>
  <c r="S7" i="4" s="1"/>
  <c r="R8" i="4"/>
  <c r="R9" i="4"/>
  <c r="R3" i="4"/>
  <c r="S3" i="4" s="1"/>
  <c r="D4" i="4"/>
  <c r="D5" i="4"/>
  <c r="D6" i="4"/>
  <c r="E6" i="4" s="1"/>
  <c r="D7" i="4"/>
  <c r="E7" i="4" s="1"/>
  <c r="D8" i="4"/>
  <c r="D9" i="4"/>
  <c r="D3" i="4"/>
  <c r="E3" i="4" s="1"/>
  <c r="AM125" i="2"/>
  <c r="AN125" i="2" s="1"/>
  <c r="AL125" i="2"/>
  <c r="AK125" i="2"/>
  <c r="AO125" i="2" s="1"/>
  <c r="AM102" i="2"/>
  <c r="AN102" i="2" s="1"/>
  <c r="AL102" i="2"/>
  <c r="AK102" i="2"/>
  <c r="AO102" i="2" s="1"/>
  <c r="AM76" i="2"/>
  <c r="AN76" i="2" s="1"/>
  <c r="AM53" i="2"/>
  <c r="AL76" i="2"/>
  <c r="AP76" i="2" s="1"/>
  <c r="AK76" i="2"/>
  <c r="AO76" i="2" s="1"/>
  <c r="AN53" i="2"/>
  <c r="AM25" i="2"/>
  <c r="AN25" i="2" s="1"/>
  <c r="AL53" i="2"/>
  <c r="AP53" i="2" s="1"/>
  <c r="AK53" i="2"/>
  <c r="AO53" i="2" s="1"/>
  <c r="AK25" i="2"/>
  <c r="AO25" i="2" s="1"/>
  <c r="AL25" i="2"/>
  <c r="AP25" i="2" s="1"/>
  <c r="AI105" i="1"/>
  <c r="AJ105" i="1" s="1"/>
  <c r="AH105" i="1"/>
  <c r="AG105" i="1"/>
  <c r="AK105" i="1" s="1"/>
  <c r="AI85" i="1"/>
  <c r="AJ85" i="1" s="1"/>
  <c r="AH85" i="1"/>
  <c r="AG85" i="1"/>
  <c r="AK85" i="1" s="1"/>
  <c r="AI44" i="1"/>
  <c r="AJ44" i="1" s="1"/>
  <c r="AH44" i="1"/>
  <c r="AG44" i="1"/>
  <c r="AK44" i="1" s="1"/>
  <c r="AH25" i="1"/>
  <c r="AL25" i="1" s="1"/>
  <c r="AG25" i="1"/>
  <c r="AK25" i="1" s="1"/>
  <c r="AI25" i="1"/>
  <c r="AJ25" i="1" s="1"/>
  <c r="AI4" i="1"/>
  <c r="AJ4" i="1" s="1"/>
  <c r="AH4" i="1"/>
  <c r="AL4" i="1" s="1"/>
  <c r="AG4" i="1"/>
  <c r="AK4" i="1" s="1"/>
  <c r="O58" i="1"/>
  <c r="R7" i="2"/>
  <c r="R19" i="2"/>
  <c r="R23" i="2"/>
  <c r="R35" i="2"/>
  <c r="R39" i="2"/>
  <c r="E6" i="2"/>
  <c r="E10" i="2"/>
  <c r="E22" i="2"/>
  <c r="E26" i="2"/>
  <c r="E38" i="2"/>
  <c r="E42" i="2"/>
  <c r="Q58" i="2"/>
  <c r="Q62" i="2"/>
  <c r="Q74" i="2"/>
  <c r="Q78" i="2"/>
  <c r="Q90" i="2"/>
  <c r="Q94" i="2"/>
  <c r="E65" i="2"/>
  <c r="E81" i="2"/>
  <c r="E52" i="2"/>
  <c r="S117" i="2"/>
  <c r="T117" i="2" s="1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03" i="2"/>
  <c r="D111" i="2"/>
  <c r="E111" i="2" s="1"/>
  <c r="D119" i="2"/>
  <c r="E119" i="2" s="1"/>
  <c r="D127" i="2"/>
  <c r="E127" i="2" s="1"/>
  <c r="D139" i="2"/>
  <c r="E139" i="2" s="1"/>
  <c r="D142" i="2"/>
  <c r="E142" i="2" s="1"/>
  <c r="D143" i="2"/>
  <c r="E143" i="2" s="1"/>
  <c r="D146" i="2"/>
  <c r="E146" i="2" s="1"/>
  <c r="D147" i="2"/>
  <c r="E147" i="2" s="1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03" i="2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84" i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42" i="1"/>
  <c r="E42" i="1" s="1"/>
  <c r="N43" i="1"/>
  <c r="O43" i="1" s="1"/>
  <c r="N44" i="1"/>
  <c r="O44" i="1" s="1"/>
  <c r="N45" i="1"/>
  <c r="N46" i="1"/>
  <c r="O46" i="1" s="1"/>
  <c r="N47" i="1"/>
  <c r="O47" i="1" s="1"/>
  <c r="N48" i="1"/>
  <c r="O48" i="1" s="1"/>
  <c r="N49" i="1"/>
  <c r="N50" i="1"/>
  <c r="O50" i="1" s="1"/>
  <c r="N51" i="1"/>
  <c r="O51" i="1" s="1"/>
  <c r="N52" i="1"/>
  <c r="O52" i="1" s="1"/>
  <c r="N53" i="1"/>
  <c r="N54" i="1"/>
  <c r="O54" i="1" s="1"/>
  <c r="N55" i="1"/>
  <c r="O55" i="1" s="1"/>
  <c r="N56" i="1"/>
  <c r="O56" i="1" s="1"/>
  <c r="N57" i="1"/>
  <c r="N58" i="1"/>
  <c r="N59" i="1"/>
  <c r="O59" i="1" s="1"/>
  <c r="N60" i="1"/>
  <c r="O60" i="1" s="1"/>
  <c r="N61" i="1"/>
  <c r="N62" i="1"/>
  <c r="O62" i="1" s="1"/>
  <c r="N63" i="1"/>
  <c r="O63" i="1" s="1"/>
  <c r="N64" i="1"/>
  <c r="O64" i="1" s="1"/>
  <c r="N65" i="1"/>
  <c r="N66" i="1"/>
  <c r="O66" i="1" s="1"/>
  <c r="N67" i="1"/>
  <c r="O67" i="1" s="1"/>
  <c r="N68" i="1"/>
  <c r="O68" i="1" s="1"/>
  <c r="N69" i="1"/>
  <c r="N70" i="1"/>
  <c r="O70" i="1" s="1"/>
  <c r="N71" i="1"/>
  <c r="O71" i="1" s="1"/>
  <c r="N72" i="1"/>
  <c r="O72" i="1" s="1"/>
  <c r="N73" i="1"/>
  <c r="N74" i="1"/>
  <c r="O74" i="1" s="1"/>
  <c r="N42" i="1"/>
  <c r="O42" i="1" s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" i="1"/>
  <c r="M3" i="1" s="1"/>
  <c r="D4" i="1"/>
  <c r="D85" i="1" s="1"/>
  <c r="E85" i="1" s="1"/>
  <c r="D5" i="1"/>
  <c r="E5" i="1" s="1"/>
  <c r="D6" i="1"/>
  <c r="E6" i="1" s="1"/>
  <c r="D7" i="1"/>
  <c r="E7" i="1" s="1"/>
  <c r="D8" i="1"/>
  <c r="D89" i="1" s="1"/>
  <c r="E89" i="1" s="1"/>
  <c r="D9" i="1"/>
  <c r="E9" i="1" s="1"/>
  <c r="D10" i="1"/>
  <c r="E10" i="1" s="1"/>
  <c r="D11" i="1"/>
  <c r="E11" i="1" s="1"/>
  <c r="D12" i="1"/>
  <c r="D93" i="1" s="1"/>
  <c r="E93" i="1" s="1"/>
  <c r="D13" i="1"/>
  <c r="E13" i="1" s="1"/>
  <c r="D14" i="1"/>
  <c r="E14" i="1" s="1"/>
  <c r="D15" i="1"/>
  <c r="E15" i="1" s="1"/>
  <c r="D16" i="1"/>
  <c r="D97" i="1" s="1"/>
  <c r="E97" i="1" s="1"/>
  <c r="D17" i="1"/>
  <c r="E17" i="1" s="1"/>
  <c r="D18" i="1"/>
  <c r="E18" i="1" s="1"/>
  <c r="D19" i="1"/>
  <c r="E19" i="1" s="1"/>
  <c r="D20" i="1"/>
  <c r="D101" i="1" s="1"/>
  <c r="E101" i="1" s="1"/>
  <c r="D21" i="1"/>
  <c r="E21" i="1" s="1"/>
  <c r="D22" i="1"/>
  <c r="E22" i="1" s="1"/>
  <c r="D23" i="1"/>
  <c r="E23" i="1" s="1"/>
  <c r="D24" i="1"/>
  <c r="D105" i="1" s="1"/>
  <c r="E105" i="1" s="1"/>
  <c r="D25" i="1"/>
  <c r="E25" i="1" s="1"/>
  <c r="D26" i="1"/>
  <c r="E26" i="1" s="1"/>
  <c r="D27" i="1"/>
  <c r="E27" i="1" s="1"/>
  <c r="D28" i="1"/>
  <c r="D109" i="1" s="1"/>
  <c r="E109" i="1" s="1"/>
  <c r="D29" i="1"/>
  <c r="E29" i="1" s="1"/>
  <c r="D30" i="1"/>
  <c r="E30" i="1" s="1"/>
  <c r="D31" i="1"/>
  <c r="E31" i="1" s="1"/>
  <c r="D32" i="1"/>
  <c r="D113" i="1" s="1"/>
  <c r="E113" i="1" s="1"/>
  <c r="D33" i="1"/>
  <c r="E33" i="1" s="1"/>
  <c r="D34" i="1"/>
  <c r="E34" i="1" s="1"/>
  <c r="D35" i="1"/>
  <c r="E35" i="1" s="1"/>
  <c r="D3" i="1"/>
  <c r="D84" i="1" s="1"/>
  <c r="E84" i="1" s="1"/>
  <c r="P53" i="2"/>
  <c r="Q53" i="2" s="1"/>
  <c r="P54" i="2"/>
  <c r="Q54" i="2" s="1"/>
  <c r="P55" i="2"/>
  <c r="Q55" i="2" s="1"/>
  <c r="P56" i="2"/>
  <c r="Q56" i="2" s="1"/>
  <c r="P57" i="2"/>
  <c r="Q57" i="2" s="1"/>
  <c r="P58" i="2"/>
  <c r="P59" i="2"/>
  <c r="Q59" i="2" s="1"/>
  <c r="P60" i="2"/>
  <c r="Q60" i="2" s="1"/>
  <c r="P61" i="2"/>
  <c r="Q61" i="2" s="1"/>
  <c r="P62" i="2"/>
  <c r="P63" i="2"/>
  <c r="Q63" i="2" s="1"/>
  <c r="P64" i="2"/>
  <c r="Q64" i="2" s="1"/>
  <c r="P65" i="2"/>
  <c r="Q65" i="2" s="1"/>
  <c r="P66" i="2"/>
  <c r="Q66" i="2" s="1"/>
  <c r="P67" i="2"/>
  <c r="Q67" i="2" s="1"/>
  <c r="P68" i="2"/>
  <c r="Q68" i="2" s="1"/>
  <c r="P69" i="2"/>
  <c r="Q69" i="2" s="1"/>
  <c r="P70" i="2"/>
  <c r="Q70" i="2" s="1"/>
  <c r="P71" i="2"/>
  <c r="Q71" i="2" s="1"/>
  <c r="P72" i="2"/>
  <c r="Q72" i="2" s="1"/>
  <c r="P73" i="2"/>
  <c r="Q73" i="2" s="1"/>
  <c r="P74" i="2"/>
  <c r="P75" i="2"/>
  <c r="Q75" i="2" s="1"/>
  <c r="P76" i="2"/>
  <c r="Q76" i="2" s="1"/>
  <c r="P77" i="2"/>
  <c r="Q77" i="2" s="1"/>
  <c r="P78" i="2"/>
  <c r="P79" i="2"/>
  <c r="Q79" i="2" s="1"/>
  <c r="P80" i="2"/>
  <c r="Q80" i="2" s="1"/>
  <c r="P81" i="2"/>
  <c r="Q81" i="2" s="1"/>
  <c r="P82" i="2"/>
  <c r="Q82" i="2" s="1"/>
  <c r="P83" i="2"/>
  <c r="Q83" i="2" s="1"/>
  <c r="P84" i="2"/>
  <c r="Q84" i="2" s="1"/>
  <c r="P85" i="2"/>
  <c r="Q85" i="2" s="1"/>
  <c r="P86" i="2"/>
  <c r="Q86" i="2" s="1"/>
  <c r="P87" i="2"/>
  <c r="Q87" i="2" s="1"/>
  <c r="P88" i="2"/>
  <c r="Q88" i="2" s="1"/>
  <c r="P89" i="2"/>
  <c r="Q89" i="2" s="1"/>
  <c r="P90" i="2"/>
  <c r="P91" i="2"/>
  <c r="Q91" i="2" s="1"/>
  <c r="P92" i="2"/>
  <c r="Q92" i="2" s="1"/>
  <c r="P93" i="2"/>
  <c r="Q93" i="2" s="1"/>
  <c r="P94" i="2"/>
  <c r="P95" i="2"/>
  <c r="Q95" i="2" s="1"/>
  <c r="P96" i="2"/>
  <c r="Q96" i="2" s="1"/>
  <c r="P52" i="2"/>
  <c r="Q52" i="2" s="1"/>
  <c r="Q4" i="2"/>
  <c r="Q5" i="2"/>
  <c r="Q6" i="2"/>
  <c r="Q7" i="2"/>
  <c r="Q8" i="2"/>
  <c r="Q9" i="2"/>
  <c r="R9" i="2" s="1"/>
  <c r="Q10" i="2"/>
  <c r="Q11" i="2"/>
  <c r="Q12" i="2"/>
  <c r="Q13" i="2"/>
  <c r="Q14" i="2"/>
  <c r="Q15" i="2"/>
  <c r="R15" i="2" s="1"/>
  <c r="Q16" i="2"/>
  <c r="Q17" i="2"/>
  <c r="R17" i="2" s="1"/>
  <c r="Q18" i="2"/>
  <c r="Q19" i="2"/>
  <c r="Q20" i="2"/>
  <c r="Q21" i="2"/>
  <c r="Q22" i="2"/>
  <c r="Q23" i="2"/>
  <c r="Q24" i="2"/>
  <c r="Q25" i="2"/>
  <c r="R25" i="2" s="1"/>
  <c r="Q26" i="2"/>
  <c r="Q27" i="2"/>
  <c r="Q28" i="2"/>
  <c r="Q29" i="2"/>
  <c r="Q30" i="2"/>
  <c r="Q31" i="2"/>
  <c r="R31" i="2" s="1"/>
  <c r="Q32" i="2"/>
  <c r="Q33" i="2"/>
  <c r="R33" i="2" s="1"/>
  <c r="Q34" i="2"/>
  <c r="Q35" i="2"/>
  <c r="Q36" i="2"/>
  <c r="Q37" i="2"/>
  <c r="Q38" i="2"/>
  <c r="Q39" i="2"/>
  <c r="Q40" i="2"/>
  <c r="Q41" i="2"/>
  <c r="R41" i="2" s="1"/>
  <c r="Q42" i="2"/>
  <c r="Q43" i="2"/>
  <c r="Q44" i="2"/>
  <c r="Q45" i="2"/>
  <c r="Q46" i="2"/>
  <c r="Q47" i="2"/>
  <c r="R47" i="2" s="1"/>
  <c r="Q3" i="2"/>
  <c r="D53" i="2"/>
  <c r="E53" i="2" s="1"/>
  <c r="D54" i="2"/>
  <c r="E54" i="2" s="1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E64" i="2" s="1"/>
  <c r="D65" i="2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E80" i="2" s="1"/>
  <c r="D81" i="2"/>
  <c r="D82" i="2"/>
  <c r="E82" i="2" s="1"/>
  <c r="D83" i="2"/>
  <c r="E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E89" i="2" s="1"/>
  <c r="D90" i="2"/>
  <c r="E90" i="2" s="1"/>
  <c r="D91" i="2"/>
  <c r="E91" i="2" s="1"/>
  <c r="D92" i="2"/>
  <c r="E92" i="2" s="1"/>
  <c r="D93" i="2"/>
  <c r="E93" i="2" s="1"/>
  <c r="D94" i="2"/>
  <c r="E94" i="2" s="1"/>
  <c r="D95" i="2"/>
  <c r="E95" i="2" s="1"/>
  <c r="D96" i="2"/>
  <c r="E96" i="2" s="1"/>
  <c r="D52" i="2"/>
  <c r="D4" i="2"/>
  <c r="E4" i="2" s="1"/>
  <c r="D5" i="2"/>
  <c r="D6" i="2"/>
  <c r="D106" i="2" s="1"/>
  <c r="E106" i="2" s="1"/>
  <c r="D7" i="2"/>
  <c r="E7" i="2" s="1"/>
  <c r="D8" i="2"/>
  <c r="E8" i="2" s="1"/>
  <c r="D9" i="2"/>
  <c r="D10" i="2"/>
  <c r="D110" i="2" s="1"/>
  <c r="E110" i="2" s="1"/>
  <c r="D11" i="2"/>
  <c r="E11" i="2" s="1"/>
  <c r="D12" i="2"/>
  <c r="E12" i="2" s="1"/>
  <c r="D13" i="2"/>
  <c r="D14" i="2"/>
  <c r="D114" i="2" s="1"/>
  <c r="E114" i="2" s="1"/>
  <c r="D15" i="2"/>
  <c r="E15" i="2" s="1"/>
  <c r="D16" i="2"/>
  <c r="E16" i="2" s="1"/>
  <c r="D17" i="2"/>
  <c r="D18" i="2"/>
  <c r="D118" i="2" s="1"/>
  <c r="E118" i="2" s="1"/>
  <c r="D19" i="2"/>
  <c r="E19" i="2" s="1"/>
  <c r="D20" i="2"/>
  <c r="E20" i="2" s="1"/>
  <c r="D21" i="2"/>
  <c r="D22" i="2"/>
  <c r="D122" i="2" s="1"/>
  <c r="E122" i="2" s="1"/>
  <c r="D23" i="2"/>
  <c r="E23" i="2" s="1"/>
  <c r="D24" i="2"/>
  <c r="E24" i="2" s="1"/>
  <c r="D25" i="2"/>
  <c r="D26" i="2"/>
  <c r="D126" i="2" s="1"/>
  <c r="E126" i="2" s="1"/>
  <c r="D27" i="2"/>
  <c r="E27" i="2" s="1"/>
  <c r="D28" i="2"/>
  <c r="E28" i="2" s="1"/>
  <c r="D29" i="2"/>
  <c r="D30" i="2"/>
  <c r="D130" i="2" s="1"/>
  <c r="E130" i="2" s="1"/>
  <c r="D31" i="2"/>
  <c r="E31" i="2" s="1"/>
  <c r="D32" i="2"/>
  <c r="E32" i="2" s="1"/>
  <c r="D33" i="2"/>
  <c r="E33" i="2" s="1"/>
  <c r="D34" i="2"/>
  <c r="D134" i="2" s="1"/>
  <c r="E134" i="2" s="1"/>
  <c r="D35" i="2"/>
  <c r="E35" i="2" s="1"/>
  <c r="D36" i="2"/>
  <c r="E36" i="2" s="1"/>
  <c r="D37" i="2"/>
  <c r="E37" i="2" s="1"/>
  <c r="D38" i="2"/>
  <c r="D138" i="2" s="1"/>
  <c r="E138" i="2" s="1"/>
  <c r="D39" i="2"/>
  <c r="E39" i="2" s="1"/>
  <c r="D40" i="2"/>
  <c r="E40" i="2" s="1"/>
  <c r="D41" i="2"/>
  <c r="E41" i="2" s="1"/>
  <c r="D42" i="2"/>
  <c r="D43" i="2"/>
  <c r="E43" i="2" s="1"/>
  <c r="D44" i="2"/>
  <c r="E44" i="2" s="1"/>
  <c r="D45" i="2"/>
  <c r="E45" i="2" s="1"/>
  <c r="D46" i="2"/>
  <c r="E46" i="2" s="1"/>
  <c r="D47" i="2"/>
  <c r="E47" i="2" s="1"/>
  <c r="D3" i="2"/>
  <c r="E3" i="2" s="1"/>
  <c r="S138" i="2" l="1"/>
  <c r="T138" i="2" s="1"/>
  <c r="R38" i="2"/>
  <c r="S130" i="2"/>
  <c r="T130" i="2" s="1"/>
  <c r="R30" i="2"/>
  <c r="S122" i="2"/>
  <c r="T122" i="2" s="1"/>
  <c r="R22" i="2"/>
  <c r="S110" i="2"/>
  <c r="T110" i="2" s="1"/>
  <c r="R10" i="2"/>
  <c r="D133" i="2"/>
  <c r="E133" i="2" s="1"/>
  <c r="D145" i="2"/>
  <c r="E145" i="2" s="1"/>
  <c r="D141" i="2"/>
  <c r="E141" i="2" s="1"/>
  <c r="D136" i="2"/>
  <c r="E136" i="2" s="1"/>
  <c r="D131" i="2"/>
  <c r="E131" i="2" s="1"/>
  <c r="D123" i="2"/>
  <c r="E123" i="2" s="1"/>
  <c r="D115" i="2"/>
  <c r="E115" i="2" s="1"/>
  <c r="D107" i="2"/>
  <c r="E107" i="2" s="1"/>
  <c r="S133" i="2"/>
  <c r="T133" i="2" s="1"/>
  <c r="E34" i="2"/>
  <c r="E18" i="2"/>
  <c r="AL105" i="1"/>
  <c r="AP102" i="2"/>
  <c r="S146" i="2"/>
  <c r="T146" i="2" s="1"/>
  <c r="R46" i="2"/>
  <c r="S142" i="2"/>
  <c r="T142" i="2" s="1"/>
  <c r="R42" i="2"/>
  <c r="S134" i="2"/>
  <c r="T134" i="2" s="1"/>
  <c r="R34" i="2"/>
  <c r="S126" i="2"/>
  <c r="T126" i="2" s="1"/>
  <c r="R26" i="2"/>
  <c r="S118" i="2"/>
  <c r="T118" i="2" s="1"/>
  <c r="R18" i="2"/>
  <c r="S114" i="2"/>
  <c r="T114" i="2" s="1"/>
  <c r="R14" i="2"/>
  <c r="S106" i="2"/>
  <c r="T106" i="2" s="1"/>
  <c r="R6" i="2"/>
  <c r="R45" i="2"/>
  <c r="S145" i="2"/>
  <c r="T145" i="2" s="1"/>
  <c r="R37" i="2"/>
  <c r="S137" i="2"/>
  <c r="T137" i="2" s="1"/>
  <c r="R29" i="2"/>
  <c r="S129" i="2"/>
  <c r="T129" i="2" s="1"/>
  <c r="R21" i="2"/>
  <c r="S121" i="2"/>
  <c r="T121" i="2" s="1"/>
  <c r="R13" i="2"/>
  <c r="S113" i="2"/>
  <c r="T113" i="2" s="1"/>
  <c r="R5" i="2"/>
  <c r="S105" i="2"/>
  <c r="T105" i="2" s="1"/>
  <c r="D137" i="2"/>
  <c r="E137" i="2" s="1"/>
  <c r="D132" i="2"/>
  <c r="E132" i="2" s="1"/>
  <c r="D124" i="2"/>
  <c r="E124" i="2" s="1"/>
  <c r="D116" i="2"/>
  <c r="E116" i="2" s="1"/>
  <c r="D108" i="2"/>
  <c r="E108" i="2" s="1"/>
  <c r="S141" i="2"/>
  <c r="T141" i="2" s="1"/>
  <c r="S109" i="2"/>
  <c r="T109" i="2" s="1"/>
  <c r="AL44" i="1"/>
  <c r="AP125" i="2"/>
  <c r="R3" i="2"/>
  <c r="S103" i="2"/>
  <c r="T103" i="2" s="1"/>
  <c r="R44" i="2"/>
  <c r="S144" i="2"/>
  <c r="T144" i="2" s="1"/>
  <c r="R40" i="2"/>
  <c r="S140" i="2"/>
  <c r="T140" i="2" s="1"/>
  <c r="R36" i="2"/>
  <c r="S136" i="2"/>
  <c r="T136" i="2" s="1"/>
  <c r="R32" i="2"/>
  <c r="S132" i="2"/>
  <c r="T132" i="2" s="1"/>
  <c r="R28" i="2"/>
  <c r="S128" i="2"/>
  <c r="T128" i="2" s="1"/>
  <c r="R24" i="2"/>
  <c r="S124" i="2"/>
  <c r="T124" i="2" s="1"/>
  <c r="R20" i="2"/>
  <c r="S120" i="2"/>
  <c r="T120" i="2" s="1"/>
  <c r="R16" i="2"/>
  <c r="S116" i="2"/>
  <c r="T116" i="2" s="1"/>
  <c r="R12" i="2"/>
  <c r="S112" i="2"/>
  <c r="T112" i="2" s="1"/>
  <c r="R8" i="2"/>
  <c r="S108" i="2"/>
  <c r="T108" i="2" s="1"/>
  <c r="R4" i="2"/>
  <c r="S104" i="2"/>
  <c r="T104" i="2" s="1"/>
  <c r="D129" i="2"/>
  <c r="E129" i="2" s="1"/>
  <c r="E29" i="2"/>
  <c r="D125" i="2"/>
  <c r="E125" i="2" s="1"/>
  <c r="E25" i="2"/>
  <c r="D121" i="2"/>
  <c r="E121" i="2" s="1"/>
  <c r="E21" i="2"/>
  <c r="D117" i="2"/>
  <c r="E117" i="2" s="1"/>
  <c r="E17" i="2"/>
  <c r="D113" i="2"/>
  <c r="E113" i="2" s="1"/>
  <c r="E13" i="2"/>
  <c r="D109" i="2"/>
  <c r="E109" i="2" s="1"/>
  <c r="E9" i="2"/>
  <c r="D105" i="2"/>
  <c r="E105" i="2" s="1"/>
  <c r="E5" i="2"/>
  <c r="S147" i="2"/>
  <c r="T147" i="2" s="1"/>
  <c r="S143" i="2"/>
  <c r="T143" i="2" s="1"/>
  <c r="S139" i="2"/>
  <c r="T139" i="2" s="1"/>
  <c r="S135" i="2"/>
  <c r="T135" i="2" s="1"/>
  <c r="S131" i="2"/>
  <c r="T131" i="2" s="1"/>
  <c r="S127" i="2"/>
  <c r="T127" i="2" s="1"/>
  <c r="S123" i="2"/>
  <c r="T123" i="2" s="1"/>
  <c r="S119" i="2"/>
  <c r="T119" i="2" s="1"/>
  <c r="S115" i="2"/>
  <c r="T115" i="2" s="1"/>
  <c r="S111" i="2"/>
  <c r="T111" i="2" s="1"/>
  <c r="S107" i="2"/>
  <c r="T107" i="2" s="1"/>
  <c r="D103" i="2"/>
  <c r="E103" i="2" s="1"/>
  <c r="D144" i="2"/>
  <c r="E144" i="2" s="1"/>
  <c r="D140" i="2"/>
  <c r="E140" i="2" s="1"/>
  <c r="D135" i="2"/>
  <c r="E135" i="2" s="1"/>
  <c r="D128" i="2"/>
  <c r="E128" i="2" s="1"/>
  <c r="D120" i="2"/>
  <c r="E120" i="2" s="1"/>
  <c r="D112" i="2"/>
  <c r="E112" i="2" s="1"/>
  <c r="D104" i="2"/>
  <c r="E104" i="2" s="1"/>
  <c r="S125" i="2"/>
  <c r="T125" i="2" s="1"/>
  <c r="E30" i="2"/>
  <c r="E14" i="2"/>
  <c r="R43" i="2"/>
  <c r="R27" i="2"/>
  <c r="R11" i="2"/>
  <c r="D114" i="1"/>
  <c r="E114" i="1" s="1"/>
  <c r="D106" i="1"/>
  <c r="E106" i="1" s="1"/>
  <c r="D98" i="1"/>
  <c r="E98" i="1" s="1"/>
  <c r="D90" i="1"/>
  <c r="E90" i="1" s="1"/>
  <c r="L84" i="1"/>
  <c r="M84" i="1" s="1"/>
  <c r="L101" i="1"/>
  <c r="M101" i="1" s="1"/>
  <c r="L85" i="1"/>
  <c r="M85" i="1" s="1"/>
  <c r="D115" i="1"/>
  <c r="E115" i="1" s="1"/>
  <c r="D107" i="1"/>
  <c r="E107" i="1" s="1"/>
  <c r="D99" i="1"/>
  <c r="E99" i="1" s="1"/>
  <c r="D91" i="1"/>
  <c r="E91" i="1" s="1"/>
  <c r="L108" i="1"/>
  <c r="M108" i="1" s="1"/>
  <c r="L92" i="1"/>
  <c r="M92" i="1" s="1"/>
  <c r="L115" i="1"/>
  <c r="M115" i="1" s="1"/>
  <c r="L111" i="1"/>
  <c r="M111" i="1" s="1"/>
  <c r="L107" i="1"/>
  <c r="M107" i="1" s="1"/>
  <c r="L103" i="1"/>
  <c r="M103" i="1" s="1"/>
  <c r="L99" i="1"/>
  <c r="M99" i="1" s="1"/>
  <c r="L95" i="1"/>
  <c r="M95" i="1" s="1"/>
  <c r="L91" i="1"/>
  <c r="M91" i="1" s="1"/>
  <c r="L87" i="1"/>
  <c r="M87" i="1" s="1"/>
  <c r="D110" i="1"/>
  <c r="E110" i="1" s="1"/>
  <c r="D102" i="1"/>
  <c r="E102" i="1" s="1"/>
  <c r="D94" i="1"/>
  <c r="E94" i="1" s="1"/>
  <c r="D86" i="1"/>
  <c r="E86" i="1" s="1"/>
  <c r="L109" i="1"/>
  <c r="M109" i="1" s="1"/>
  <c r="L93" i="1"/>
  <c r="M93" i="1" s="1"/>
  <c r="D111" i="1"/>
  <c r="E111" i="1" s="1"/>
  <c r="D103" i="1"/>
  <c r="E103" i="1" s="1"/>
  <c r="D95" i="1"/>
  <c r="E95" i="1" s="1"/>
  <c r="D87" i="1"/>
  <c r="E87" i="1" s="1"/>
  <c r="L116" i="1"/>
  <c r="M116" i="1" s="1"/>
  <c r="L100" i="1"/>
  <c r="M100" i="1" s="1"/>
  <c r="E3" i="1"/>
  <c r="E32" i="1"/>
  <c r="E28" i="1"/>
  <c r="E24" i="1"/>
  <c r="E20" i="1"/>
  <c r="E16" i="1"/>
  <c r="E12" i="1"/>
  <c r="E8" i="1"/>
  <c r="E4" i="1"/>
  <c r="D116" i="1"/>
  <c r="E116" i="1" s="1"/>
  <c r="D112" i="1"/>
  <c r="E112" i="1" s="1"/>
  <c r="D108" i="1"/>
  <c r="E108" i="1" s="1"/>
  <c r="D104" i="1"/>
  <c r="E104" i="1" s="1"/>
  <c r="D100" i="1"/>
  <c r="E100" i="1" s="1"/>
  <c r="D96" i="1"/>
  <c r="E96" i="1" s="1"/>
  <c r="D92" i="1"/>
  <c r="E92" i="1" s="1"/>
  <c r="D88" i="1"/>
  <c r="E88" i="1" s="1"/>
  <c r="L112" i="1"/>
  <c r="M112" i="1" s="1"/>
  <c r="L104" i="1"/>
  <c r="M104" i="1" s="1"/>
  <c r="L96" i="1"/>
  <c r="M96" i="1" s="1"/>
  <c r="L88" i="1"/>
  <c r="M88" i="1" s="1"/>
  <c r="L114" i="1"/>
  <c r="M114" i="1" s="1"/>
  <c r="L110" i="1"/>
  <c r="M110" i="1" s="1"/>
  <c r="L106" i="1"/>
  <c r="M106" i="1" s="1"/>
  <c r="L102" i="1"/>
  <c r="M102" i="1" s="1"/>
  <c r="L98" i="1"/>
  <c r="M98" i="1" s="1"/>
  <c r="L94" i="1"/>
  <c r="M94" i="1" s="1"/>
  <c r="L90" i="1"/>
  <c r="M90" i="1" s="1"/>
  <c r="L86" i="1"/>
  <c r="M86" i="1" s="1"/>
  <c r="L113" i="1"/>
  <c r="M113" i="1" s="1"/>
  <c r="L105" i="1"/>
  <c r="M105" i="1" s="1"/>
  <c r="L97" i="1"/>
  <c r="M97" i="1" s="1"/>
  <c r="L89" i="1"/>
  <c r="M89" i="1" s="1"/>
  <c r="O73" i="1"/>
  <c r="O69" i="1"/>
  <c r="O65" i="1"/>
  <c r="O61" i="1"/>
  <c r="O57" i="1"/>
  <c r="O53" i="1"/>
  <c r="O49" i="1"/>
  <c r="O45" i="1"/>
</calcChain>
</file>

<file path=xl/sharedStrings.xml><?xml version="1.0" encoding="utf-8"?>
<sst xmlns="http://schemas.openxmlformats.org/spreadsheetml/2006/main" count="543" uniqueCount="99">
  <si>
    <t>Tempo(s)</t>
  </si>
  <si>
    <t xml:space="preserve">Alpen(cm)      </t>
  </si>
  <si>
    <t>Diff.Alpen (cm)</t>
  </si>
  <si>
    <t>Red(cm)</t>
  </si>
  <si>
    <t>Prova1 Birra 1.</t>
  </si>
  <si>
    <t>Prova1 Birra n 2</t>
  </si>
  <si>
    <t>Diff.Red(cm)</t>
  </si>
  <si>
    <t>Prova2 Birra1</t>
  </si>
  <si>
    <t>Alpen(cm)</t>
  </si>
  <si>
    <t>Prova2 Birra2</t>
  </si>
  <si>
    <t>Diff. Red2 (cm)</t>
  </si>
  <si>
    <t>incertezza sulle misure</t>
  </si>
  <si>
    <t>portata</t>
  </si>
  <si>
    <t>sensibilità</t>
  </si>
  <si>
    <t>righello (m)</t>
  </si>
  <si>
    <t>0,01*</t>
  </si>
  <si>
    <t>cronometro (s)**</t>
  </si>
  <si>
    <t>cilindro (L)*</t>
  </si>
  <si>
    <t>**non  possiamo usare questa sensibillità poiché azioniamo a mano il cronometro. La sensibilità cala a circa 0,1 s</t>
  </si>
  <si>
    <t>*la schiuma NON scende in modo regolare,quindi abbiamo fatto una stima della misura con un errore di circa 0,003 m</t>
  </si>
  <si>
    <t>ci siamo fermati quando il liquido è arrivato al pari di 500 ml</t>
  </si>
  <si>
    <t>±0,2</t>
  </si>
  <si>
    <t>±0,005</t>
  </si>
  <si>
    <t>*la schiuma NON scende in modo regolare,quindi abbiamo fatto una stima della misura con un errore di circa 0,005m</t>
  </si>
  <si>
    <t>Red (m)</t>
  </si>
  <si>
    <t>±0,5</t>
  </si>
  <si>
    <t>Diff.Red2(m)</t>
  </si>
  <si>
    <t>Diff.Red(m)</t>
  </si>
  <si>
    <t>Alpen(m)</t>
  </si>
  <si>
    <t>Diff.Alpen(m)</t>
  </si>
  <si>
    <t>Diff2.Alpen(cm)</t>
  </si>
  <si>
    <t>valori medi birra 1</t>
  </si>
  <si>
    <t>Alpen (cm)</t>
  </si>
  <si>
    <t>Alpen (m)</t>
  </si>
  <si>
    <t>incertezze sulle misure</t>
  </si>
  <si>
    <t>diff. Alpen (cm)</t>
  </si>
  <si>
    <t>diff. Alpen (m)</t>
  </si>
  <si>
    <t>valori medi birra 2</t>
  </si>
  <si>
    <t>Red(m)</t>
  </si>
  <si>
    <t>Diff.Red2(cm)</t>
  </si>
  <si>
    <t>Ln(Red) (m)</t>
  </si>
  <si>
    <t>Ln(diff.Red) (m)</t>
  </si>
  <si>
    <t>Ln(Red)(m)</t>
  </si>
  <si>
    <t>Ln(diff.Red)(m)</t>
  </si>
  <si>
    <t>Ln(Alpen)(m)</t>
  </si>
  <si>
    <t>Ln(Diff.Alpen)(m)</t>
  </si>
  <si>
    <t>Tempo (s)</t>
  </si>
  <si>
    <t>OUTPUT RIEPILOGO</t>
  </si>
  <si>
    <t>Statistica della regressione</t>
  </si>
  <si>
    <t>R multiplo</t>
  </si>
  <si>
    <t>R al quadrato</t>
  </si>
  <si>
    <t>R al quadrato corretto</t>
  </si>
  <si>
    <t>Errore standard</t>
  </si>
  <si>
    <t>Osservazioni</t>
  </si>
  <si>
    <t>ANALISI VARIANZA</t>
  </si>
  <si>
    <t>Regressione</t>
  </si>
  <si>
    <t>Residuo</t>
  </si>
  <si>
    <t>Totale</t>
  </si>
  <si>
    <t>Intercetta</t>
  </si>
  <si>
    <t>gdl</t>
  </si>
  <si>
    <t>SQ</t>
  </si>
  <si>
    <t>MQ</t>
  </si>
  <si>
    <t>F</t>
  </si>
  <si>
    <t>Significatività F</t>
  </si>
  <si>
    <t>Coefficienti</t>
  </si>
  <si>
    <t>Stat t</t>
  </si>
  <si>
    <t>Valore di significatività</t>
  </si>
  <si>
    <t>Inferiore 95%</t>
  </si>
  <si>
    <t>Superiore 95%</t>
  </si>
  <si>
    <t>Inferiore 95,0%</t>
  </si>
  <si>
    <t>Superiore 95,0%</t>
  </si>
  <si>
    <t>(differenza Alpen)(m)</t>
  </si>
  <si>
    <t>Media Red(m)</t>
  </si>
  <si>
    <t>Media Diff. Red(m)</t>
  </si>
  <si>
    <t>K(stimato)</t>
  </si>
  <si>
    <t>SE(k stimato)</t>
  </si>
  <si>
    <t>h(0)</t>
  </si>
  <si>
    <t>SE(h(0))</t>
  </si>
  <si>
    <t xml:space="preserve">Coca Cola </t>
  </si>
  <si>
    <t>Coca Cola(cm)</t>
  </si>
  <si>
    <t>Diff.Coca(cm)</t>
  </si>
  <si>
    <t>Diff.Coca(m)</t>
  </si>
  <si>
    <t>Coca Cola (m)</t>
  </si>
  <si>
    <t>Ln(Coca)(m)</t>
  </si>
  <si>
    <t>Ln(Diff.Coca)(m)</t>
  </si>
  <si>
    <t>τ (costante di decadimento)</t>
  </si>
  <si>
    <r>
      <t>SE(</t>
    </r>
    <r>
      <rPr>
        <sz val="11"/>
        <color theme="1"/>
        <rFont val="Calibri"/>
        <family val="2"/>
      </rPr>
      <t>τ costante di decadimento)</t>
    </r>
  </si>
  <si>
    <t>y stimata</t>
  </si>
  <si>
    <t xml:space="preserve">y stimata  </t>
  </si>
  <si>
    <t>SE(τ costante di decadimento)</t>
  </si>
  <si>
    <t>Alpen</t>
  </si>
  <si>
    <t>prova 1</t>
  </si>
  <si>
    <t>prova 1(differenza)</t>
  </si>
  <si>
    <t xml:space="preserve">prova 2 </t>
  </si>
  <si>
    <t>prova 2(differenza)</t>
  </si>
  <si>
    <t>Red</t>
  </si>
  <si>
    <t>prova 1 (differenza)</t>
  </si>
  <si>
    <t>prova 2</t>
  </si>
  <si>
    <t>prova 2 (differenza)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</si>
</sst>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b/>
      <sz val="36"/>
      <color theme="1"/>
      <name val="Arial"/>
      <family val="2"/>
    </font>
    <font>
      <b/>
      <sz val="22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20"/>
      <color theme="1"/>
      <name val="Arial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164" fontId="0" fillId="0" borderId="0" xfId="0" applyNumberFormat="1"/>
    <xf numFmtId="164" fontId="0" fillId="3" borderId="0" xfId="0" applyNumberFormat="1" applyFill="1"/>
    <xf numFmtId="0" fontId="0" fillId="0" borderId="0" xfId="0" applyBorder="1"/>
    <xf numFmtId="164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6" fillId="0" borderId="0" xfId="0" applyFont="1"/>
    <xf numFmtId="0" fontId="1" fillId="0" borderId="0" xfId="0" applyFont="1" applyFill="1"/>
    <xf numFmtId="0" fontId="0" fillId="0" borderId="0" xfId="0" applyFill="1" applyBorder="1" applyAlignment="1"/>
    <xf numFmtId="0" fontId="0" fillId="0" borderId="7" xfId="0" applyFill="1" applyBorder="1" applyAlignment="1"/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Continuous"/>
    </xf>
    <xf numFmtId="0" fontId="0" fillId="0" borderId="0" xfId="0" applyFont="1"/>
    <xf numFmtId="0" fontId="0" fillId="5" borderId="0" xfId="0" applyFill="1"/>
    <xf numFmtId="0" fontId="9" fillId="0" borderId="0" xfId="0" applyFont="1"/>
    <xf numFmtId="0" fontId="11" fillId="0" borderId="0" xfId="0" applyFont="1"/>
    <xf numFmtId="0" fontId="5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Alpen prova 1(m)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'Birra 1'!$D$2</c:f>
              <c:strCache>
                <c:ptCount val="1"/>
                <c:pt idx="0">
                  <c:v>Alpen(m)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'Birra 1'!$B$3:$B$35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1'!$D$3:$D$35</c:f>
              <c:numCache>
                <c:formatCode>General</c:formatCode>
                <c:ptCount val="33"/>
                <c:pt idx="0">
                  <c:v>0.43700000000000006</c:v>
                </c:pt>
                <c:pt idx="1">
                  <c:v>0.42</c:v>
                </c:pt>
                <c:pt idx="2">
                  <c:v>0.40500000000000003</c:v>
                </c:pt>
                <c:pt idx="3">
                  <c:v>0.39500000000000002</c:v>
                </c:pt>
                <c:pt idx="4">
                  <c:v>0.39</c:v>
                </c:pt>
                <c:pt idx="5">
                  <c:v>0.38</c:v>
                </c:pt>
                <c:pt idx="6">
                  <c:v>0.375</c:v>
                </c:pt>
                <c:pt idx="7">
                  <c:v>0.36499999999999999</c:v>
                </c:pt>
                <c:pt idx="8">
                  <c:v>0.36</c:v>
                </c:pt>
                <c:pt idx="9">
                  <c:v>0.35</c:v>
                </c:pt>
                <c:pt idx="10">
                  <c:v>0.34499999999999997</c:v>
                </c:pt>
                <c:pt idx="11">
                  <c:v>0.34</c:v>
                </c:pt>
                <c:pt idx="12">
                  <c:v>0.34</c:v>
                </c:pt>
                <c:pt idx="13">
                  <c:v>0.33500000000000002</c:v>
                </c:pt>
                <c:pt idx="14">
                  <c:v>0.33500000000000002</c:v>
                </c:pt>
                <c:pt idx="15">
                  <c:v>0.33</c:v>
                </c:pt>
                <c:pt idx="16">
                  <c:v>0.32500000000000001</c:v>
                </c:pt>
                <c:pt idx="17">
                  <c:v>0.32</c:v>
                </c:pt>
                <c:pt idx="18">
                  <c:v>0.315</c:v>
                </c:pt>
                <c:pt idx="19">
                  <c:v>0.31</c:v>
                </c:pt>
                <c:pt idx="20">
                  <c:v>0.3</c:v>
                </c:pt>
                <c:pt idx="21">
                  <c:v>0.29499999999999998</c:v>
                </c:pt>
                <c:pt idx="22">
                  <c:v>0.28999999999999998</c:v>
                </c:pt>
                <c:pt idx="23">
                  <c:v>0.28499999999999998</c:v>
                </c:pt>
                <c:pt idx="24">
                  <c:v>0.28000000000000003</c:v>
                </c:pt>
                <c:pt idx="25">
                  <c:v>0.27500000000000002</c:v>
                </c:pt>
                <c:pt idx="26">
                  <c:v>0.27</c:v>
                </c:pt>
                <c:pt idx="27">
                  <c:v>0.26500000000000001</c:v>
                </c:pt>
                <c:pt idx="28">
                  <c:v>0.26</c:v>
                </c:pt>
                <c:pt idx="29">
                  <c:v>0.25</c:v>
                </c:pt>
                <c:pt idx="30">
                  <c:v>0.245</c:v>
                </c:pt>
                <c:pt idx="31">
                  <c:v>0.24</c:v>
                </c:pt>
                <c:pt idx="32">
                  <c:v>0.23499999999999999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0-4BC7-BAA1-F4ED4C8A8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45344"/>
        <c:axId val="81947648"/>
      </c:scatterChart>
      <c:valAx>
        <c:axId val="81945344"/>
        <c:scaling>
          <c:orientation val="minMax"/>
          <c:max val="6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81947648"/>
        <c:crosses val="autoZero"/>
        <c:crossBetween val="midCat"/>
      </c:valAx>
      <c:valAx>
        <c:axId val="81947648"/>
        <c:scaling>
          <c:orientation val="minMax"/>
          <c:min val="0.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altezza(m)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19453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ln(Diff.Alpen)prova1(m)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60046128580685"/>
          <c:y val="0.19279224719945492"/>
          <c:w val="0.81349282024446501"/>
          <c:h val="0.702124871568665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'Birra 1'!$M$2</c:f>
              <c:strCache>
                <c:ptCount val="1"/>
                <c:pt idx="0">
                  <c:v>Ln(Diff.Alpen)(m)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'Birra 1'!$J$3:$J$35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1'!$M$3:$M$35</c:f>
              <c:numCache>
                <c:formatCode>General</c:formatCode>
                <c:ptCount val="33"/>
                <c:pt idx="0">
                  <c:v>-0.82782208388654677</c:v>
                </c:pt>
                <c:pt idx="1">
                  <c:v>-1.0700248318161971</c:v>
                </c:pt>
                <c:pt idx="2">
                  <c:v>-1.1647520911726548</c:v>
                </c:pt>
                <c:pt idx="3">
                  <c:v>-1.2344320118106444</c:v>
                </c:pt>
                <c:pt idx="4">
                  <c:v>-1.2801341652914999</c:v>
                </c:pt>
                <c:pt idx="5">
                  <c:v>-1.3943265328171548</c:v>
                </c:pt>
                <c:pt idx="6">
                  <c:v>-1.4524341636244358</c:v>
                </c:pt>
                <c:pt idx="7">
                  <c:v>-1.4916548767777169</c:v>
                </c:pt>
                <c:pt idx="8">
                  <c:v>-1.5606477482646683</c:v>
                </c:pt>
                <c:pt idx="9">
                  <c:v>-1.6044503709230613</c:v>
                </c:pt>
                <c:pt idx="10">
                  <c:v>-1.6554818509355071</c:v>
                </c:pt>
                <c:pt idx="11">
                  <c:v>-1.6554818509355071</c:v>
                </c:pt>
                <c:pt idx="12">
                  <c:v>-1.6928195213731514</c:v>
                </c:pt>
                <c:pt idx="13">
                  <c:v>-1.7037485919053417</c:v>
                </c:pt>
                <c:pt idx="14">
                  <c:v>-1.754463684484358</c:v>
                </c:pt>
                <c:pt idx="15">
                  <c:v>-1.8140050781753747</c:v>
                </c:pt>
                <c:pt idx="16">
                  <c:v>-1.8643301620628905</c:v>
                </c:pt>
                <c:pt idx="17">
                  <c:v>-1.9038089730366781</c:v>
                </c:pt>
                <c:pt idx="18">
                  <c:v>-1.9568699892916552</c:v>
                </c:pt>
                <c:pt idx="19">
                  <c:v>-1.9449106487222296</c:v>
                </c:pt>
                <c:pt idx="20">
                  <c:v>-2.0249533563957662</c:v>
                </c:pt>
                <c:pt idx="21">
                  <c:v>-2.0635681925235456</c:v>
                </c:pt>
                <c:pt idx="22">
                  <c:v>-2.1037342342488805</c:v>
                </c:pt>
                <c:pt idx="23">
                  <c:v>-2.145581344184381</c:v>
                </c:pt>
                <c:pt idx="24">
                  <c:v>-2.2072749131897207</c:v>
                </c:pt>
                <c:pt idx="25">
                  <c:v>-2.2633643798407643</c:v>
                </c:pt>
                <c:pt idx="26">
                  <c:v>-2.322787800311565</c:v>
                </c:pt>
                <c:pt idx="27">
                  <c:v>-2.3859667019330968</c:v>
                </c:pt>
                <c:pt idx="28">
                  <c:v>-2.4534079827286295</c:v>
                </c:pt>
                <c:pt idx="29">
                  <c:v>-2.5902671654458267</c:v>
                </c:pt>
                <c:pt idx="30">
                  <c:v>-2.6736487743848776</c:v>
                </c:pt>
                <c:pt idx="31">
                  <c:v>-2.7646205525906042</c:v>
                </c:pt>
                <c:pt idx="32">
                  <c:v>-2.864704011147587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AC-49E5-9B37-7084630DE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55872"/>
        <c:axId val="84257792"/>
      </c:scatterChart>
      <c:valAx>
        <c:axId val="8425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layout>
            <c:manualLayout>
              <c:xMode val="edge"/>
              <c:yMode val="edge"/>
              <c:x val="0.72404955952642069"/>
              <c:y val="7.2861851141531153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4257792"/>
        <c:crosses val="autoZero"/>
        <c:crossBetween val="midCat"/>
      </c:valAx>
      <c:valAx>
        <c:axId val="84257792"/>
        <c:scaling>
          <c:orientation val="minMax"/>
          <c:max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Logaritmo</a:t>
                </a:r>
                <a:r>
                  <a:rPr lang="it-IT" baseline="0"/>
                  <a:t> della differenza</a:t>
                </a: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255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'Birra 1'!$B$84:$B$116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1'!$E$84:$E$116</c:f>
              <c:numCache>
                <c:formatCode>General</c:formatCode>
                <c:ptCount val="33"/>
                <c:pt idx="0">
                  <c:v>-0.82782208388654677</c:v>
                </c:pt>
                <c:pt idx="1">
                  <c:v>-0.84980099060532222</c:v>
                </c:pt>
                <c:pt idx="2">
                  <c:v>-0.87347073469122694</c:v>
                </c:pt>
                <c:pt idx="3">
                  <c:v>-0.89159811928378352</c:v>
                </c:pt>
                <c:pt idx="4">
                  <c:v>-0.90386821187559785</c:v>
                </c:pt>
                <c:pt idx="5">
                  <c:v>-0.92256034488775052</c:v>
                </c:pt>
                <c:pt idx="6">
                  <c:v>-0.93521874175967401</c:v>
                </c:pt>
                <c:pt idx="7">
                  <c:v>-0.95451194469435285</c:v>
                </c:pt>
                <c:pt idx="8">
                  <c:v>-0.97021907389971074</c:v>
                </c:pt>
                <c:pt idx="9">
                  <c:v>-0.99020641482432337</c:v>
                </c:pt>
                <c:pt idx="10">
                  <c:v>-1.0078579253996456</c:v>
                </c:pt>
                <c:pt idx="11">
                  <c:v>-1.0174932373833177</c:v>
                </c:pt>
                <c:pt idx="12">
                  <c:v>-1.0216512475319814</c:v>
                </c:pt>
                <c:pt idx="13">
                  <c:v>-1.0356374895067213</c:v>
                </c:pt>
                <c:pt idx="14">
                  <c:v>-1.0427046567298137</c:v>
                </c:pt>
                <c:pt idx="15">
                  <c:v>-1.0541170487815583</c:v>
                </c:pt>
                <c:pt idx="16">
                  <c:v>-1.0642108619507773</c:v>
                </c:pt>
                <c:pt idx="17">
                  <c:v>-1.07880966137193</c:v>
                </c:pt>
                <c:pt idx="18">
                  <c:v>-1.0936247471570708</c:v>
                </c:pt>
                <c:pt idx="19">
                  <c:v>-1.1086626245216114</c:v>
                </c:pt>
                <c:pt idx="20">
                  <c:v>-1.1285561650411817</c:v>
                </c:pt>
                <c:pt idx="21">
                  <c:v>-1.139434283188365</c:v>
                </c:pt>
                <c:pt idx="22">
                  <c:v>-1.1504320373979062</c:v>
                </c:pt>
                <c:pt idx="23">
                  <c:v>-1.1631508098056809</c:v>
                </c:pt>
                <c:pt idx="24">
                  <c:v>-1.1792801917355644</c:v>
                </c:pt>
                <c:pt idx="25">
                  <c:v>-1.195674001511241</c:v>
                </c:pt>
                <c:pt idx="26">
                  <c:v>-1.2089853461494804</c:v>
                </c:pt>
                <c:pt idx="27">
                  <c:v>-1.2207799226423171</c:v>
                </c:pt>
                <c:pt idx="28">
                  <c:v>-1.23271527319159</c:v>
                </c:pt>
                <c:pt idx="29">
                  <c:v>-1.2552660987134865</c:v>
                </c:pt>
                <c:pt idx="30">
                  <c:v>-1.281934345795648</c:v>
                </c:pt>
                <c:pt idx="31">
                  <c:v>-1.3001166648788385</c:v>
                </c:pt>
                <c:pt idx="32">
                  <c:v>-1.3186357126460759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3C-47EB-B5D8-EA0B8CB92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98752"/>
        <c:axId val="84308736"/>
      </c:scatterChart>
      <c:valAx>
        <c:axId val="8429875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84308736"/>
        <c:crosses val="autoZero"/>
        <c:crossBetween val="midCat"/>
      </c:valAx>
      <c:valAx>
        <c:axId val="84308736"/>
        <c:scaling>
          <c:orientation val="minMax"/>
          <c:max val="-0.7000000000000002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2987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'Birra 1'!$M$83</c:f>
              <c:strCache>
                <c:ptCount val="1"/>
                <c:pt idx="0">
                  <c:v>Ln(Diff.Alpen)(m)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'Birra 1'!$J$84:$J$116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1'!$M$84:$M$116</c:f>
              <c:numCache>
                <c:formatCode>General</c:formatCode>
                <c:ptCount val="33"/>
                <c:pt idx="0">
                  <c:v>-0.8867319296326106</c:v>
                </c:pt>
                <c:pt idx="1">
                  <c:v>-1.05268335677971</c:v>
                </c:pt>
                <c:pt idx="2">
                  <c:v>-1.1316521427463098</c:v>
                </c:pt>
                <c:pt idx="3">
                  <c:v>-1.1923736684825841</c:v>
                </c:pt>
                <c:pt idx="4">
                  <c:v>-1.2413285908697047</c:v>
                </c:pt>
                <c:pt idx="5">
                  <c:v>-1.3167682984712803</c:v>
                </c:pt>
                <c:pt idx="6">
                  <c:v>-1.3625778345025745</c:v>
                </c:pt>
                <c:pt idx="7">
                  <c:v>-1.3983669423541598</c:v>
                </c:pt>
                <c:pt idx="8">
                  <c:v>-1.4567168254164367</c:v>
                </c:pt>
                <c:pt idx="9">
                  <c:v>-1.4938795717998281</c:v>
                </c:pt>
                <c:pt idx="10">
                  <c:v>-1.5417792639602856</c:v>
                </c:pt>
                <c:pt idx="11">
                  <c:v>-1.5511690043101245</c:v>
                </c:pt>
                <c:pt idx="12">
                  <c:v>-1.5823092450458478</c:v>
                </c:pt>
                <c:pt idx="13">
                  <c:v>-1.6044503709230613</c:v>
                </c:pt>
                <c:pt idx="14">
                  <c:v>-1.6450650900772514</c:v>
                </c:pt>
                <c:pt idx="15">
                  <c:v>-1.6847003969346472</c:v>
                </c:pt>
                <c:pt idx="16">
                  <c:v>-1.7147984280919266</c:v>
                </c:pt>
                <c:pt idx="17">
                  <c:v>-1.7515776795952231</c:v>
                </c:pt>
                <c:pt idx="18">
                  <c:v>-1.7948642841815337</c:v>
                </c:pt>
                <c:pt idx="19">
                  <c:v>-1.8048447087767103</c:v>
                </c:pt>
                <c:pt idx="20">
                  <c:v>-1.8515094736338289</c:v>
                </c:pt>
                <c:pt idx="21">
                  <c:v>-1.8773173575897015</c:v>
                </c:pt>
                <c:pt idx="22">
                  <c:v>-1.9038089730366778</c:v>
                </c:pt>
                <c:pt idx="23">
                  <c:v>-1.9344757714296503</c:v>
                </c:pt>
                <c:pt idx="24">
                  <c:v>-1.9768849533547439</c:v>
                </c:pt>
                <c:pt idx="25">
                  <c:v>-2.0211726335558602</c:v>
                </c:pt>
                <c:pt idx="26">
                  <c:v>-2.059638914383656</c:v>
                </c:pt>
                <c:pt idx="27">
                  <c:v>-2.0955709236097197</c:v>
                </c:pt>
                <c:pt idx="28">
                  <c:v>-2.1328423184069512</c:v>
                </c:pt>
                <c:pt idx="29">
                  <c:v>-2.1982250776698029</c:v>
                </c:pt>
                <c:pt idx="30">
                  <c:v>-2.2730262907525014</c:v>
                </c:pt>
                <c:pt idx="31">
                  <c:v>-2.333044300478754</c:v>
                </c:pt>
                <c:pt idx="32">
                  <c:v>-2.3968957724652871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75-4BD9-8416-69AE0A654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28448"/>
        <c:axId val="84329984"/>
      </c:scatterChart>
      <c:valAx>
        <c:axId val="8432844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84329984"/>
        <c:crosses val="autoZero"/>
        <c:crossBetween val="midCat"/>
      </c:valAx>
      <c:valAx>
        <c:axId val="84329984"/>
        <c:scaling>
          <c:orientation val="minMax"/>
          <c:max val="-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3284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</a:t>
            </a:r>
            <a:r>
              <a:rPr lang="it-IT" baseline="0"/>
              <a:t> con retta di regressione </a:t>
            </a:r>
          </a:p>
          <a:p>
            <a:pPr>
              <a:defRPr/>
            </a:pPr>
            <a:r>
              <a:rPr lang="it-IT" baseline="0"/>
              <a:t>prova 1(Alpen)</a:t>
            </a:r>
            <a:endParaRPr lang="it-IT"/>
          </a:p>
        </c:rich>
      </c:tx>
      <c:layout>
        <c:manualLayout>
          <c:xMode val="edge"/>
          <c:yMode val="edge"/>
          <c:x val="0.17266522260409389"/>
          <c:y val="3.451995919577737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0526098113235"/>
          <c:y val="0.18499980021913381"/>
          <c:w val="0.79566472175738101"/>
          <c:h val="0.7657763688319015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'Birra 1'!$N$2</c:f>
              <c:strCache>
                <c:ptCount val="1"/>
                <c:pt idx="0">
                  <c:v>y stimata  </c:v>
                </c:pt>
              </c:strCache>
            </c:strRef>
          </c:tx>
          <c:marker>
            <c:symbol val="none"/>
          </c:marker>
          <c:xVal>
            <c:numRef>
              <c:f>'Birra 1'!$J$3:$J$35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1'!$N$3:$N$35</c:f>
              <c:numCache>
                <c:formatCode>General</c:formatCode>
                <c:ptCount val="33"/>
                <c:pt idx="0">
                  <c:v>-1.0539010018338844</c:v>
                </c:pt>
                <c:pt idx="1">
                  <c:v>-1.1052490048181918</c:v>
                </c:pt>
                <c:pt idx="2">
                  <c:v>-1.1565970078024994</c:v>
                </c:pt>
                <c:pt idx="3">
                  <c:v>-1.2079450107868068</c:v>
                </c:pt>
                <c:pt idx="4">
                  <c:v>-1.2592930137711142</c:v>
                </c:pt>
                <c:pt idx="5">
                  <c:v>-1.3106410167554219</c:v>
                </c:pt>
                <c:pt idx="6">
                  <c:v>-1.3619890197397293</c:v>
                </c:pt>
                <c:pt idx="7">
                  <c:v>-1.4133370227240367</c:v>
                </c:pt>
                <c:pt idx="8">
                  <c:v>-1.4646850257083441</c:v>
                </c:pt>
                <c:pt idx="9">
                  <c:v>-1.5160330286926518</c:v>
                </c:pt>
                <c:pt idx="10">
                  <c:v>-1.5673810316769592</c:v>
                </c:pt>
                <c:pt idx="11">
                  <c:v>-1.6187290346612668</c:v>
                </c:pt>
                <c:pt idx="12">
                  <c:v>-1.6700770376455742</c:v>
                </c:pt>
                <c:pt idx="13">
                  <c:v>-1.7214250406298817</c:v>
                </c:pt>
                <c:pt idx="14">
                  <c:v>-1.7727730436141891</c:v>
                </c:pt>
                <c:pt idx="15">
                  <c:v>-1.8241210465984967</c:v>
                </c:pt>
                <c:pt idx="16">
                  <c:v>-1.8754690495828041</c:v>
                </c:pt>
                <c:pt idx="17">
                  <c:v>-1.9268170525671118</c:v>
                </c:pt>
                <c:pt idx="18">
                  <c:v>-1.9781650555514192</c:v>
                </c:pt>
                <c:pt idx="19">
                  <c:v>-2.0295130585357266</c:v>
                </c:pt>
                <c:pt idx="20">
                  <c:v>-2.080861061520034</c:v>
                </c:pt>
                <c:pt idx="21">
                  <c:v>-2.1322090645043419</c:v>
                </c:pt>
                <c:pt idx="22">
                  <c:v>-2.1835570674886489</c:v>
                </c:pt>
                <c:pt idx="23">
                  <c:v>-2.2349050704729567</c:v>
                </c:pt>
                <c:pt idx="24">
                  <c:v>-2.2862530734572641</c:v>
                </c:pt>
                <c:pt idx="25">
                  <c:v>-2.3376010764415716</c:v>
                </c:pt>
                <c:pt idx="26">
                  <c:v>-2.388949079425879</c:v>
                </c:pt>
                <c:pt idx="27">
                  <c:v>-2.4402970824101864</c:v>
                </c:pt>
                <c:pt idx="28">
                  <c:v>-2.4916450853944943</c:v>
                </c:pt>
                <c:pt idx="29">
                  <c:v>-2.5429930883788012</c:v>
                </c:pt>
                <c:pt idx="30">
                  <c:v>-2.5943410913631091</c:v>
                </c:pt>
                <c:pt idx="31">
                  <c:v>-2.6456890943474165</c:v>
                </c:pt>
                <c:pt idx="32">
                  <c:v>-2.6970370973317239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77-4243-9AE0-8901DC0FD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42048"/>
        <c:axId val="84644224"/>
      </c:scatterChart>
      <c:scatterChart>
        <c:scatterStyle val="lineMarker"/>
        <c:varyColors val="0"/>
        <c:ser>
          <c:idx val="1"/>
          <c:order val="1"/>
          <c:tx>
            <c:strRef>
              <c:f>'Birra 1'!$M$2</c:f>
              <c:strCache>
                <c:ptCount val="1"/>
                <c:pt idx="0">
                  <c:v>Ln(Diff.Alpen)(m)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'Birra 1'!$J$3:$J$35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1'!$M$3:$M$35</c:f>
              <c:numCache>
                <c:formatCode>General</c:formatCode>
                <c:ptCount val="33"/>
                <c:pt idx="0">
                  <c:v>-0.82782208388654677</c:v>
                </c:pt>
                <c:pt idx="1">
                  <c:v>-1.0700248318161971</c:v>
                </c:pt>
                <c:pt idx="2">
                  <c:v>-1.1647520911726548</c:v>
                </c:pt>
                <c:pt idx="3">
                  <c:v>-1.2344320118106444</c:v>
                </c:pt>
                <c:pt idx="4">
                  <c:v>-1.2801341652914999</c:v>
                </c:pt>
                <c:pt idx="5">
                  <c:v>-1.3943265328171548</c:v>
                </c:pt>
                <c:pt idx="6">
                  <c:v>-1.4524341636244358</c:v>
                </c:pt>
                <c:pt idx="7">
                  <c:v>-1.4916548767777169</c:v>
                </c:pt>
                <c:pt idx="8">
                  <c:v>-1.5606477482646683</c:v>
                </c:pt>
                <c:pt idx="9">
                  <c:v>-1.6044503709230613</c:v>
                </c:pt>
                <c:pt idx="10">
                  <c:v>-1.6554818509355071</c:v>
                </c:pt>
                <c:pt idx="11">
                  <c:v>-1.6554818509355071</c:v>
                </c:pt>
                <c:pt idx="12">
                  <c:v>-1.6928195213731514</c:v>
                </c:pt>
                <c:pt idx="13">
                  <c:v>-1.7037485919053417</c:v>
                </c:pt>
                <c:pt idx="14">
                  <c:v>-1.754463684484358</c:v>
                </c:pt>
                <c:pt idx="15">
                  <c:v>-1.8140050781753747</c:v>
                </c:pt>
                <c:pt idx="16">
                  <c:v>-1.8643301620628905</c:v>
                </c:pt>
                <c:pt idx="17">
                  <c:v>-1.9038089730366781</c:v>
                </c:pt>
                <c:pt idx="18">
                  <c:v>-1.9568699892916552</c:v>
                </c:pt>
                <c:pt idx="19">
                  <c:v>-1.9449106487222296</c:v>
                </c:pt>
                <c:pt idx="20">
                  <c:v>-2.0249533563957662</c:v>
                </c:pt>
                <c:pt idx="21">
                  <c:v>-2.0635681925235456</c:v>
                </c:pt>
                <c:pt idx="22">
                  <c:v>-2.1037342342488805</c:v>
                </c:pt>
                <c:pt idx="23">
                  <c:v>-2.145581344184381</c:v>
                </c:pt>
                <c:pt idx="24">
                  <c:v>-2.2072749131897207</c:v>
                </c:pt>
                <c:pt idx="25">
                  <c:v>-2.2633643798407643</c:v>
                </c:pt>
                <c:pt idx="26">
                  <c:v>-2.322787800311565</c:v>
                </c:pt>
                <c:pt idx="27">
                  <c:v>-2.3859667019330968</c:v>
                </c:pt>
                <c:pt idx="28">
                  <c:v>-2.4534079827286295</c:v>
                </c:pt>
                <c:pt idx="29">
                  <c:v>-2.5902671654458267</c:v>
                </c:pt>
                <c:pt idx="30">
                  <c:v>-2.6736487743848776</c:v>
                </c:pt>
                <c:pt idx="31">
                  <c:v>-2.7646205525906042</c:v>
                </c:pt>
                <c:pt idx="32">
                  <c:v>-2.864704011147587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77-4243-9AE0-8901DC0FD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42048"/>
        <c:axId val="84644224"/>
      </c:scatterChart>
      <c:valAx>
        <c:axId val="8464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layout>
            <c:manualLayout>
              <c:xMode val="edge"/>
              <c:yMode val="edge"/>
              <c:x val="0.84228618799294974"/>
              <c:y val="8.7965282162612971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4644224"/>
        <c:crosses val="autoZero"/>
        <c:crossBetween val="midCat"/>
      </c:valAx>
      <c:valAx>
        <c:axId val="8464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6420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</a:t>
            </a:r>
            <a:r>
              <a:rPr lang="it-IT" baseline="0"/>
              <a:t> con retta di  regressione prova 2 (Alpen)</a:t>
            </a:r>
            <a:endParaRPr lang="it-IT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0857392825897"/>
          <c:y val="0.19342687676230724"/>
          <c:w val="0.76124404801726619"/>
          <c:h val="0.778271452807511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'Birra 1'!$P$41</c:f>
              <c:strCache>
                <c:ptCount val="1"/>
                <c:pt idx="0">
                  <c:v>y stimata</c:v>
                </c:pt>
              </c:strCache>
            </c:strRef>
          </c:tx>
          <c:marker>
            <c:symbol val="none"/>
          </c:marker>
          <c:xVal>
            <c:numRef>
              <c:f>'Birra 1'!$L$42:$L$74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1'!$P$42:$P$74</c:f>
              <c:numCache>
                <c:formatCode>General</c:formatCode>
                <c:ptCount val="33"/>
                <c:pt idx="0">
                  <c:v>-0.82750669555720613</c:v>
                </c:pt>
                <c:pt idx="1">
                  <c:v>-0.83881677911760366</c:v>
                </c:pt>
                <c:pt idx="2">
                  <c:v>-0.85012686267800119</c:v>
                </c:pt>
                <c:pt idx="3">
                  <c:v>-0.86143694623839873</c:v>
                </c:pt>
                <c:pt idx="4">
                  <c:v>-0.87274702979879626</c:v>
                </c:pt>
                <c:pt idx="5">
                  <c:v>-0.88405711335919379</c:v>
                </c:pt>
                <c:pt idx="6">
                  <c:v>-0.89536719691959132</c:v>
                </c:pt>
                <c:pt idx="7">
                  <c:v>-0.90667728047998886</c:v>
                </c:pt>
                <c:pt idx="8">
                  <c:v>-0.91798736404038639</c:v>
                </c:pt>
                <c:pt idx="9">
                  <c:v>-0.92929744760078392</c:v>
                </c:pt>
                <c:pt idx="10">
                  <c:v>-0.94060753116118145</c:v>
                </c:pt>
                <c:pt idx="11">
                  <c:v>-0.95191761472157899</c:v>
                </c:pt>
                <c:pt idx="12">
                  <c:v>-0.96322769828197652</c:v>
                </c:pt>
                <c:pt idx="13">
                  <c:v>-0.97453778184237405</c:v>
                </c:pt>
                <c:pt idx="14">
                  <c:v>-0.98584786540277158</c:v>
                </c:pt>
                <c:pt idx="15">
                  <c:v>-0.99715794896316912</c:v>
                </c:pt>
                <c:pt idx="16">
                  <c:v>-1.0084680325235666</c:v>
                </c:pt>
                <c:pt idx="17">
                  <c:v>-1.0197781160839643</c:v>
                </c:pt>
                <c:pt idx="18">
                  <c:v>-1.0310881996443617</c:v>
                </c:pt>
                <c:pt idx="19">
                  <c:v>-1.0423982832047594</c:v>
                </c:pt>
                <c:pt idx="20">
                  <c:v>-1.0537083667651568</c:v>
                </c:pt>
                <c:pt idx="21">
                  <c:v>-1.0650184503255544</c:v>
                </c:pt>
                <c:pt idx="22">
                  <c:v>-1.0763285338859518</c:v>
                </c:pt>
                <c:pt idx="23">
                  <c:v>-1.0876386174463493</c:v>
                </c:pt>
                <c:pt idx="24">
                  <c:v>-1.0989487010067469</c:v>
                </c:pt>
                <c:pt idx="25">
                  <c:v>-1.1102587845671446</c:v>
                </c:pt>
                <c:pt idx="26">
                  <c:v>-1.121568868127542</c:v>
                </c:pt>
                <c:pt idx="27">
                  <c:v>-1.1328789516879396</c:v>
                </c:pt>
                <c:pt idx="28">
                  <c:v>-1.144189035248337</c:v>
                </c:pt>
                <c:pt idx="29">
                  <c:v>-1.1554991188087347</c:v>
                </c:pt>
                <c:pt idx="30">
                  <c:v>-1.1668092023691321</c:v>
                </c:pt>
                <c:pt idx="31">
                  <c:v>-1.1781192859295297</c:v>
                </c:pt>
                <c:pt idx="32">
                  <c:v>-1.1894293694899272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6B-48F2-9534-04FF74181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70080"/>
        <c:axId val="89472000"/>
      </c:scatterChart>
      <c:scatterChart>
        <c:scatterStyle val="lineMarker"/>
        <c:varyColors val="0"/>
        <c:ser>
          <c:idx val="1"/>
          <c:order val="1"/>
          <c:tx>
            <c:strRef>
              <c:f>'Birra 1'!$O$41</c:f>
              <c:strCache>
                <c:ptCount val="1"/>
                <c:pt idx="0">
                  <c:v>Ln(Diff.Alpen)(m)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'Birra 1'!$L$42:$L$74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1'!$O$42:$O$74</c:f>
              <c:numCache>
                <c:formatCode>General</c:formatCode>
                <c:ptCount val="33"/>
                <c:pt idx="0">
                  <c:v>-0.9493305859523552</c:v>
                </c:pt>
                <c:pt idx="1">
                  <c:v>-1.0356374895067213</c:v>
                </c:pt>
                <c:pt idx="2">
                  <c:v>-1.0996127890016933</c:v>
                </c:pt>
                <c:pt idx="3">
                  <c:v>-1.152013065395225</c:v>
                </c:pt>
                <c:pt idx="4">
                  <c:v>-1.2039728043259361</c:v>
                </c:pt>
                <c:pt idx="5">
                  <c:v>-1.2447947988461909</c:v>
                </c:pt>
                <c:pt idx="6">
                  <c:v>-1.2801341652914999</c:v>
                </c:pt>
                <c:pt idx="7">
                  <c:v>-1.3130438993802982</c:v>
                </c:pt>
                <c:pt idx="8">
                  <c:v>-1.3625778345025745</c:v>
                </c:pt>
                <c:pt idx="9">
                  <c:v>-1.3943265328171548</c:v>
                </c:pt>
                <c:pt idx="10">
                  <c:v>-1.439695137847006</c:v>
                </c:pt>
                <c:pt idx="11">
                  <c:v>-1.4567168254164364</c:v>
                </c:pt>
                <c:pt idx="12">
                  <c:v>-1.4828052615007346</c:v>
                </c:pt>
                <c:pt idx="13">
                  <c:v>-1.5141277326297755</c:v>
                </c:pt>
                <c:pt idx="14">
                  <c:v>-1.546463113272712</c:v>
                </c:pt>
                <c:pt idx="15">
                  <c:v>-1.5702171992808189</c:v>
                </c:pt>
                <c:pt idx="16">
                  <c:v>-1.584745299843729</c:v>
                </c:pt>
                <c:pt idx="17">
                  <c:v>-1.6194882482876019</c:v>
                </c:pt>
                <c:pt idx="18">
                  <c:v>-1.6554818509355071</c:v>
                </c:pt>
                <c:pt idx="19">
                  <c:v>-1.6820086052689356</c:v>
                </c:pt>
                <c:pt idx="20">
                  <c:v>-1.7037485919053417</c:v>
                </c:pt>
                <c:pt idx="21">
                  <c:v>-1.7203694731413821</c:v>
                </c:pt>
                <c:pt idx="22">
                  <c:v>-1.7372712839439852</c:v>
                </c:pt>
                <c:pt idx="23">
                  <c:v>-1.7602608021686841</c:v>
                </c:pt>
                <c:pt idx="24">
                  <c:v>-1.789761466565382</c:v>
                </c:pt>
                <c:pt idx="25">
                  <c:v>-1.8263509139976741</c:v>
                </c:pt>
                <c:pt idx="26">
                  <c:v>-1.8515094736338289</c:v>
                </c:pt>
                <c:pt idx="27">
                  <c:v>-1.870802676568508</c:v>
                </c:pt>
                <c:pt idx="28">
                  <c:v>-1.8904754421672127</c:v>
                </c:pt>
                <c:pt idx="29">
                  <c:v>-1.9173226922034008</c:v>
                </c:pt>
                <c:pt idx="30">
                  <c:v>-1.9877743531540122</c:v>
                </c:pt>
                <c:pt idx="31">
                  <c:v>-2.0325579557809856</c:v>
                </c:pt>
                <c:pt idx="32">
                  <c:v>-2.0794415416798357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6B-48F2-9534-04FF74181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70080"/>
        <c:axId val="89472000"/>
      </c:scatterChart>
      <c:valAx>
        <c:axId val="8947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layout>
            <c:manualLayout>
              <c:xMode val="edge"/>
              <c:yMode val="edge"/>
              <c:x val="0.8590021829996537"/>
              <c:y val="0.121456247671693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9472000"/>
        <c:crosses val="autoZero"/>
        <c:crossBetween val="midCat"/>
      </c:valAx>
      <c:valAx>
        <c:axId val="89472000"/>
        <c:scaling>
          <c:orientation val="minMax"/>
          <c:max val="-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4700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Diff.Red prova1(m)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93920947674969"/>
          <c:y val="0.20677885305583063"/>
          <c:w val="0.78167905068204513"/>
          <c:h val="0.613014934053839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'Birra 2'!$Q$2</c:f>
              <c:strCache>
                <c:ptCount val="1"/>
                <c:pt idx="0">
                  <c:v>Diff.Red(m)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'Birra 2'!$O$3:$O$47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2'!$Q$3:$Q$47</c:f>
              <c:numCache>
                <c:formatCode>General</c:formatCode>
                <c:ptCount val="45"/>
                <c:pt idx="0">
                  <c:v>0.41200000000000003</c:v>
                </c:pt>
                <c:pt idx="1">
                  <c:v>0.35499999999999998</c:v>
                </c:pt>
                <c:pt idx="2">
                  <c:v>0.32700000000000001</c:v>
                </c:pt>
                <c:pt idx="3">
                  <c:v>0.30499999999999999</c:v>
                </c:pt>
                <c:pt idx="4">
                  <c:v>0.28300000000000003</c:v>
                </c:pt>
                <c:pt idx="5">
                  <c:v>0.26700000000000002</c:v>
                </c:pt>
                <c:pt idx="6">
                  <c:v>0.25900000000000001</c:v>
                </c:pt>
                <c:pt idx="7">
                  <c:v>0.249</c:v>
                </c:pt>
                <c:pt idx="8">
                  <c:v>0.24399999999999999</c:v>
                </c:pt>
                <c:pt idx="9">
                  <c:v>0.23399999999999999</c:v>
                </c:pt>
                <c:pt idx="10">
                  <c:v>0.22500000000000001</c:v>
                </c:pt>
                <c:pt idx="11">
                  <c:v>0.222</c:v>
                </c:pt>
                <c:pt idx="12">
                  <c:v>0.214</c:v>
                </c:pt>
                <c:pt idx="13">
                  <c:v>0.20699999999999999</c:v>
                </c:pt>
                <c:pt idx="14">
                  <c:v>0.20199999999999999</c:v>
                </c:pt>
                <c:pt idx="15">
                  <c:v>0.19500000000000001</c:v>
                </c:pt>
                <c:pt idx="16">
                  <c:v>0.188</c:v>
                </c:pt>
                <c:pt idx="17">
                  <c:v>0.184</c:v>
                </c:pt>
                <c:pt idx="18">
                  <c:v>0.17899999999999999</c:v>
                </c:pt>
                <c:pt idx="19">
                  <c:v>0.17300000000000001</c:v>
                </c:pt>
                <c:pt idx="20">
                  <c:v>0.16899999999999998</c:v>
                </c:pt>
                <c:pt idx="21">
                  <c:v>0.16300000000000001</c:v>
                </c:pt>
                <c:pt idx="22">
                  <c:v>0.16</c:v>
                </c:pt>
                <c:pt idx="23">
                  <c:v>0.153</c:v>
                </c:pt>
                <c:pt idx="24">
                  <c:v>0.14699999999999999</c:v>
                </c:pt>
                <c:pt idx="25">
                  <c:v>0.14099999999999999</c:v>
                </c:pt>
                <c:pt idx="26">
                  <c:v>0.13500000000000001</c:v>
                </c:pt>
                <c:pt idx="27">
                  <c:v>0.13200000000000001</c:v>
                </c:pt>
                <c:pt idx="28">
                  <c:v>0.128</c:v>
                </c:pt>
                <c:pt idx="29">
                  <c:v>0.126</c:v>
                </c:pt>
                <c:pt idx="30">
                  <c:v>0.121</c:v>
                </c:pt>
                <c:pt idx="31">
                  <c:v>0.113</c:v>
                </c:pt>
                <c:pt idx="32">
                  <c:v>0.11</c:v>
                </c:pt>
                <c:pt idx="33">
                  <c:v>0.107</c:v>
                </c:pt>
                <c:pt idx="34">
                  <c:v>0.10199999999999999</c:v>
                </c:pt>
                <c:pt idx="35">
                  <c:v>9.9000000000000005E-2</c:v>
                </c:pt>
                <c:pt idx="36">
                  <c:v>0.09</c:v>
                </c:pt>
                <c:pt idx="37">
                  <c:v>8.8000000000000009E-2</c:v>
                </c:pt>
                <c:pt idx="38">
                  <c:v>8.4000000000000005E-2</c:v>
                </c:pt>
                <c:pt idx="39">
                  <c:v>8.199999999999999E-2</c:v>
                </c:pt>
                <c:pt idx="40">
                  <c:v>7.2999999999999995E-2</c:v>
                </c:pt>
                <c:pt idx="41">
                  <c:v>6.8000000000000005E-2</c:v>
                </c:pt>
                <c:pt idx="42">
                  <c:v>6.2E-2</c:v>
                </c:pt>
                <c:pt idx="43">
                  <c:v>5.7000000000000002E-2</c:v>
                </c:pt>
                <c:pt idx="44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ED-440B-A448-DB2ECBBC1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41344"/>
        <c:axId val="89643264"/>
      </c:scatterChart>
      <c:valAx>
        <c:axId val="8964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9643264"/>
        <c:crosses val="autoZero"/>
        <c:crossBetween val="midCat"/>
      </c:valAx>
      <c:valAx>
        <c:axId val="896432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Differenza</a:t>
                </a:r>
                <a:r>
                  <a:rPr lang="it-IT" baseline="0"/>
                  <a:t> altezza(m)</a:t>
                </a: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6413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Red prova 2(m)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12828052828013"/>
          <c:y val="0.17493955061039143"/>
          <c:w val="0.78256729867153829"/>
          <c:h val="0.68790280005960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'Birra 2'!$D$2</c:f>
              <c:strCache>
                <c:ptCount val="1"/>
                <c:pt idx="0">
                  <c:v>Red 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'Birra 2'!$B$52:$B$96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2'!$D$52:$D$96</c:f>
              <c:numCache>
                <c:formatCode>General</c:formatCode>
                <c:ptCount val="45"/>
                <c:pt idx="0">
                  <c:v>0.43700000000000006</c:v>
                </c:pt>
                <c:pt idx="1">
                  <c:v>0.43</c:v>
                </c:pt>
                <c:pt idx="2">
                  <c:v>0.42</c:v>
                </c:pt>
                <c:pt idx="3">
                  <c:v>0.41799999999999998</c:v>
                </c:pt>
                <c:pt idx="4">
                  <c:v>0.41499999999999998</c:v>
                </c:pt>
                <c:pt idx="5">
                  <c:v>0.41299999999999998</c:v>
                </c:pt>
                <c:pt idx="6">
                  <c:v>0.41</c:v>
                </c:pt>
                <c:pt idx="7">
                  <c:v>0.40799999999999997</c:v>
                </c:pt>
                <c:pt idx="8">
                  <c:v>0.40500000000000003</c:v>
                </c:pt>
                <c:pt idx="9">
                  <c:v>0.4</c:v>
                </c:pt>
                <c:pt idx="10">
                  <c:v>0.39</c:v>
                </c:pt>
                <c:pt idx="11">
                  <c:v>0.38299999999999995</c:v>
                </c:pt>
                <c:pt idx="12">
                  <c:v>0.38</c:v>
                </c:pt>
                <c:pt idx="13">
                  <c:v>0.375</c:v>
                </c:pt>
                <c:pt idx="14">
                  <c:v>0.37</c:v>
                </c:pt>
                <c:pt idx="15">
                  <c:v>0.36799999999999999</c:v>
                </c:pt>
                <c:pt idx="16">
                  <c:v>0.36299999999999999</c:v>
                </c:pt>
                <c:pt idx="17">
                  <c:v>0.36</c:v>
                </c:pt>
                <c:pt idx="18">
                  <c:v>0.35700000000000004</c:v>
                </c:pt>
                <c:pt idx="19">
                  <c:v>0.35499999999999998</c:v>
                </c:pt>
                <c:pt idx="20">
                  <c:v>0.35499999999999998</c:v>
                </c:pt>
                <c:pt idx="21">
                  <c:v>0.35</c:v>
                </c:pt>
                <c:pt idx="22">
                  <c:v>0.34799999999999998</c:v>
                </c:pt>
                <c:pt idx="23">
                  <c:v>0.34299999999999997</c:v>
                </c:pt>
                <c:pt idx="24">
                  <c:v>0.33899999999999997</c:v>
                </c:pt>
                <c:pt idx="25">
                  <c:v>0.33500000000000002</c:v>
                </c:pt>
                <c:pt idx="26">
                  <c:v>0.33299999999999996</c:v>
                </c:pt>
                <c:pt idx="27">
                  <c:v>0.32899999999999996</c:v>
                </c:pt>
                <c:pt idx="28">
                  <c:v>0.32500000000000001</c:v>
                </c:pt>
                <c:pt idx="29">
                  <c:v>0.32</c:v>
                </c:pt>
                <c:pt idx="30">
                  <c:v>0.317</c:v>
                </c:pt>
                <c:pt idx="31">
                  <c:v>0.315</c:v>
                </c:pt>
                <c:pt idx="32">
                  <c:v>0.31</c:v>
                </c:pt>
                <c:pt idx="33">
                  <c:v>0.30499999999999999</c:v>
                </c:pt>
                <c:pt idx="34">
                  <c:v>0.30299999999999999</c:v>
                </c:pt>
                <c:pt idx="35">
                  <c:v>0.3</c:v>
                </c:pt>
                <c:pt idx="36">
                  <c:v>0.29499999999999998</c:v>
                </c:pt>
                <c:pt idx="37">
                  <c:v>0.28999999999999998</c:v>
                </c:pt>
                <c:pt idx="38">
                  <c:v>0.28800000000000003</c:v>
                </c:pt>
                <c:pt idx="39">
                  <c:v>0.28499999999999998</c:v>
                </c:pt>
                <c:pt idx="40">
                  <c:v>0.28300000000000003</c:v>
                </c:pt>
                <c:pt idx="41">
                  <c:v>0.28000000000000003</c:v>
                </c:pt>
                <c:pt idx="42">
                  <c:v>0.27500000000000002</c:v>
                </c:pt>
                <c:pt idx="43">
                  <c:v>0.27300000000000002</c:v>
                </c:pt>
                <c:pt idx="44">
                  <c:v>0.27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8D-40BD-B163-1BF8E2121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50016"/>
        <c:axId val="84964480"/>
      </c:scatterChart>
      <c:valAx>
        <c:axId val="8495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4964480"/>
        <c:crosses val="autoZero"/>
        <c:crossBetween val="midCat"/>
      </c:valAx>
      <c:valAx>
        <c:axId val="84964480"/>
        <c:scaling>
          <c:orientation val="minMax"/>
          <c:min val="0.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altezza(m)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950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Diff.Red2 prova2(m)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207037422241509"/>
          <c:y val="0.15628840373275657"/>
          <c:w val="0.76154594217779625"/>
          <c:h val="0.685858812037170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'Birra 2'!$P$51</c:f>
              <c:strCache>
                <c:ptCount val="1"/>
                <c:pt idx="0">
                  <c:v>Diff.Red2(m)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'Birra 2'!$N$52:$N$96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2'!$P$52:$P$96</c:f>
              <c:numCache>
                <c:formatCode>General</c:formatCode>
                <c:ptCount val="45"/>
                <c:pt idx="0">
                  <c:v>0.41700000000000004</c:v>
                </c:pt>
                <c:pt idx="1">
                  <c:v>0.38299999999999995</c:v>
                </c:pt>
                <c:pt idx="2">
                  <c:v>0.35499999999999998</c:v>
                </c:pt>
                <c:pt idx="3">
                  <c:v>0.34</c:v>
                </c:pt>
                <c:pt idx="4">
                  <c:v>0.32500000000000001</c:v>
                </c:pt>
                <c:pt idx="5">
                  <c:v>0.315</c:v>
                </c:pt>
                <c:pt idx="6">
                  <c:v>0.308</c:v>
                </c:pt>
                <c:pt idx="7">
                  <c:v>0.29600000000000004</c:v>
                </c:pt>
                <c:pt idx="8">
                  <c:v>0.28600000000000003</c:v>
                </c:pt>
                <c:pt idx="9">
                  <c:v>0.27600000000000002</c:v>
                </c:pt>
                <c:pt idx="10">
                  <c:v>0.26</c:v>
                </c:pt>
                <c:pt idx="11">
                  <c:v>0.25</c:v>
                </c:pt>
                <c:pt idx="12">
                  <c:v>0.24100000000000002</c:v>
                </c:pt>
                <c:pt idx="13">
                  <c:v>0.23499999999999999</c:v>
                </c:pt>
                <c:pt idx="14">
                  <c:v>0.23</c:v>
                </c:pt>
                <c:pt idx="15">
                  <c:v>0.22699999999999998</c:v>
                </c:pt>
                <c:pt idx="16">
                  <c:v>0.21600000000000003</c:v>
                </c:pt>
                <c:pt idx="17">
                  <c:v>0.21</c:v>
                </c:pt>
                <c:pt idx="18">
                  <c:v>0.20600000000000002</c:v>
                </c:pt>
                <c:pt idx="19">
                  <c:v>0.2</c:v>
                </c:pt>
                <c:pt idx="20">
                  <c:v>0.2</c:v>
                </c:pt>
                <c:pt idx="21">
                  <c:v>0.193</c:v>
                </c:pt>
                <c:pt idx="22">
                  <c:v>0.188</c:v>
                </c:pt>
                <c:pt idx="23">
                  <c:v>0.182</c:v>
                </c:pt>
                <c:pt idx="24">
                  <c:v>0.17800000000000002</c:v>
                </c:pt>
                <c:pt idx="25">
                  <c:v>0.17300000000000001</c:v>
                </c:pt>
                <c:pt idx="26">
                  <c:v>0.17</c:v>
                </c:pt>
                <c:pt idx="27">
                  <c:v>0.16500000000000001</c:v>
                </c:pt>
                <c:pt idx="28">
                  <c:v>0.161</c:v>
                </c:pt>
                <c:pt idx="29">
                  <c:v>0.155</c:v>
                </c:pt>
                <c:pt idx="30">
                  <c:v>0.151</c:v>
                </c:pt>
                <c:pt idx="31">
                  <c:v>0.14800000000000002</c:v>
                </c:pt>
                <c:pt idx="32">
                  <c:v>0.14199999999999999</c:v>
                </c:pt>
                <c:pt idx="33">
                  <c:v>0.13500000000000001</c:v>
                </c:pt>
                <c:pt idx="34">
                  <c:v>0.13300000000000001</c:v>
                </c:pt>
                <c:pt idx="35">
                  <c:v>0.129</c:v>
                </c:pt>
                <c:pt idx="36">
                  <c:v>0.12300000000000001</c:v>
                </c:pt>
                <c:pt idx="37">
                  <c:v>0.11800000000000001</c:v>
                </c:pt>
                <c:pt idx="38">
                  <c:v>0.115</c:v>
                </c:pt>
                <c:pt idx="39">
                  <c:v>0.111</c:v>
                </c:pt>
                <c:pt idx="40">
                  <c:v>0.109</c:v>
                </c:pt>
                <c:pt idx="41">
                  <c:v>0.105</c:v>
                </c:pt>
                <c:pt idx="42">
                  <c:v>9.9000000000000005E-2</c:v>
                </c:pt>
                <c:pt idx="43">
                  <c:v>9.6000000000000002E-2</c:v>
                </c:pt>
                <c:pt idx="44">
                  <c:v>9.3000000000000013E-2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57-4791-B4BE-38E9C8AC2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81632"/>
        <c:axId val="84992000"/>
      </c:scatterChart>
      <c:valAx>
        <c:axId val="8498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layout>
            <c:manualLayout>
              <c:xMode val="edge"/>
              <c:yMode val="edge"/>
              <c:x val="0.8344562955022784"/>
              <c:y val="8.8438300430080372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4992000"/>
        <c:crosses val="autoZero"/>
        <c:crossBetween val="midCat"/>
      </c:valAx>
      <c:valAx>
        <c:axId val="84992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differenza altezza(m)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981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774809741732471"/>
          <c:y val="0.522677303859445"/>
          <c:w val="0.1114502874740656"/>
          <c:h val="6.340710807450604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media Red (m)</c:v>
          </c:tx>
          <c:spPr>
            <a:ln w="28575">
              <a:noFill/>
            </a:ln>
          </c:spPr>
          <c:xVal>
            <c:numRef>
              <c:f>'Birra 2'!$B$103:$B$147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2'!$D$103:$D$147</c:f>
              <c:numCache>
                <c:formatCode>General</c:formatCode>
                <c:ptCount val="45"/>
                <c:pt idx="0">
                  <c:v>0.43700000000000006</c:v>
                </c:pt>
                <c:pt idx="1">
                  <c:v>0.41500000000000004</c:v>
                </c:pt>
                <c:pt idx="2">
                  <c:v>0.40500000000000003</c:v>
                </c:pt>
                <c:pt idx="3">
                  <c:v>0.40149999999999997</c:v>
                </c:pt>
                <c:pt idx="4">
                  <c:v>0.39500000000000002</c:v>
                </c:pt>
                <c:pt idx="5">
                  <c:v>0.39149999999999996</c:v>
                </c:pt>
                <c:pt idx="6">
                  <c:v>0.38949999999999996</c:v>
                </c:pt>
                <c:pt idx="7">
                  <c:v>0.38649999999999995</c:v>
                </c:pt>
                <c:pt idx="8">
                  <c:v>0.38500000000000001</c:v>
                </c:pt>
                <c:pt idx="9">
                  <c:v>0.38</c:v>
                </c:pt>
                <c:pt idx="10">
                  <c:v>0.3725</c:v>
                </c:pt>
                <c:pt idx="11">
                  <c:v>0.36899999999999999</c:v>
                </c:pt>
                <c:pt idx="12">
                  <c:v>0.36499999999999999</c:v>
                </c:pt>
                <c:pt idx="13">
                  <c:v>0.36099999999999999</c:v>
                </c:pt>
                <c:pt idx="14">
                  <c:v>0.35749999999999998</c:v>
                </c:pt>
                <c:pt idx="15">
                  <c:v>0.35399999999999998</c:v>
                </c:pt>
                <c:pt idx="16">
                  <c:v>0.34899999999999998</c:v>
                </c:pt>
                <c:pt idx="17">
                  <c:v>0.34599999999999997</c:v>
                </c:pt>
                <c:pt idx="18">
                  <c:v>0.34350000000000003</c:v>
                </c:pt>
                <c:pt idx="19">
                  <c:v>0.34099999999999997</c:v>
                </c:pt>
                <c:pt idx="20">
                  <c:v>0.33999999999999997</c:v>
                </c:pt>
                <c:pt idx="21">
                  <c:v>0.33499999999999996</c:v>
                </c:pt>
                <c:pt idx="22">
                  <c:v>0.33299999999999996</c:v>
                </c:pt>
                <c:pt idx="23">
                  <c:v>0.32799999999999996</c:v>
                </c:pt>
                <c:pt idx="24">
                  <c:v>0.32450000000000001</c:v>
                </c:pt>
                <c:pt idx="25">
                  <c:v>0.32</c:v>
                </c:pt>
                <c:pt idx="26">
                  <c:v>0.3165</c:v>
                </c:pt>
                <c:pt idx="27">
                  <c:v>0.3135</c:v>
                </c:pt>
                <c:pt idx="28">
                  <c:v>0.31</c:v>
                </c:pt>
                <c:pt idx="29">
                  <c:v>0.30649999999999999</c:v>
                </c:pt>
                <c:pt idx="30">
                  <c:v>0.30299999999999999</c:v>
                </c:pt>
                <c:pt idx="31">
                  <c:v>0.29849999999999999</c:v>
                </c:pt>
                <c:pt idx="32">
                  <c:v>0.29500000000000004</c:v>
                </c:pt>
                <c:pt idx="33">
                  <c:v>0.29149999999999998</c:v>
                </c:pt>
                <c:pt idx="34">
                  <c:v>0.28900000000000003</c:v>
                </c:pt>
                <c:pt idx="35">
                  <c:v>0.28649999999999998</c:v>
                </c:pt>
                <c:pt idx="36">
                  <c:v>0.28000000000000003</c:v>
                </c:pt>
                <c:pt idx="37">
                  <c:v>0.27649999999999997</c:v>
                </c:pt>
                <c:pt idx="38">
                  <c:v>0.27400000000000002</c:v>
                </c:pt>
                <c:pt idx="39">
                  <c:v>0.27149999999999996</c:v>
                </c:pt>
                <c:pt idx="40">
                  <c:v>0.26650000000000001</c:v>
                </c:pt>
                <c:pt idx="41">
                  <c:v>0.26250000000000001</c:v>
                </c:pt>
                <c:pt idx="42">
                  <c:v>0.25750000000000001</c:v>
                </c:pt>
                <c:pt idx="43">
                  <c:v>0.254</c:v>
                </c:pt>
                <c:pt idx="44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BA-4234-9C1C-1D9FF53BA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55712"/>
        <c:axId val="89557248"/>
      </c:scatterChart>
      <c:valAx>
        <c:axId val="8955571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89557248"/>
        <c:crosses val="autoZero"/>
        <c:crossBetween val="midCat"/>
      </c:valAx>
      <c:valAx>
        <c:axId val="89557248"/>
        <c:scaling>
          <c:orientation val="minMax"/>
          <c:min val="0.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555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8.1185808699618806E-2"/>
          <c:y val="0.1192425275317862"/>
          <c:w val="0.66759954106278363"/>
          <c:h val="0.742429918626875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'Birra 2'!$S$102</c:f>
              <c:strCache>
                <c:ptCount val="1"/>
                <c:pt idx="0">
                  <c:v>Diff.Red2(m)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'Birra 2'!$Q$103:$Q$147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2'!$S$103:$S$147</c:f>
              <c:numCache>
                <c:formatCode>General</c:formatCode>
                <c:ptCount val="45"/>
                <c:pt idx="0">
                  <c:v>0.41450000000000004</c:v>
                </c:pt>
                <c:pt idx="1">
                  <c:v>0.36899999999999999</c:v>
                </c:pt>
                <c:pt idx="2">
                  <c:v>0.34099999999999997</c:v>
                </c:pt>
                <c:pt idx="3">
                  <c:v>0.32250000000000001</c:v>
                </c:pt>
                <c:pt idx="4">
                  <c:v>0.30400000000000005</c:v>
                </c:pt>
                <c:pt idx="5">
                  <c:v>0.29100000000000004</c:v>
                </c:pt>
                <c:pt idx="6">
                  <c:v>0.28349999999999997</c:v>
                </c:pt>
                <c:pt idx="7">
                  <c:v>0.27250000000000002</c:v>
                </c:pt>
                <c:pt idx="8">
                  <c:v>0.26500000000000001</c:v>
                </c:pt>
                <c:pt idx="9">
                  <c:v>0.255</c:v>
                </c:pt>
                <c:pt idx="10">
                  <c:v>0.24249999999999999</c:v>
                </c:pt>
                <c:pt idx="11">
                  <c:v>0.23599999999999999</c:v>
                </c:pt>
                <c:pt idx="12">
                  <c:v>0.22750000000000001</c:v>
                </c:pt>
                <c:pt idx="13">
                  <c:v>0.22099999999999997</c:v>
                </c:pt>
                <c:pt idx="14">
                  <c:v>0.216</c:v>
                </c:pt>
                <c:pt idx="15">
                  <c:v>0.21099999999999999</c:v>
                </c:pt>
                <c:pt idx="16">
                  <c:v>0.20200000000000001</c:v>
                </c:pt>
                <c:pt idx="17">
                  <c:v>0.19700000000000001</c:v>
                </c:pt>
                <c:pt idx="18">
                  <c:v>0.1925</c:v>
                </c:pt>
                <c:pt idx="19">
                  <c:v>0.1865</c:v>
                </c:pt>
                <c:pt idx="20">
                  <c:v>0.1845</c:v>
                </c:pt>
                <c:pt idx="21">
                  <c:v>0.17799999999999999</c:v>
                </c:pt>
                <c:pt idx="22">
                  <c:v>0.17399999999999999</c:v>
                </c:pt>
                <c:pt idx="23">
                  <c:v>0.16749999999999998</c:v>
                </c:pt>
                <c:pt idx="24">
                  <c:v>0.16250000000000001</c:v>
                </c:pt>
                <c:pt idx="25">
                  <c:v>0.157</c:v>
                </c:pt>
                <c:pt idx="26">
                  <c:v>0.15250000000000002</c:v>
                </c:pt>
                <c:pt idx="27">
                  <c:v>0.14850000000000002</c:v>
                </c:pt>
                <c:pt idx="28">
                  <c:v>0.14450000000000002</c:v>
                </c:pt>
                <c:pt idx="29">
                  <c:v>0.14050000000000001</c:v>
                </c:pt>
                <c:pt idx="30">
                  <c:v>0.13600000000000001</c:v>
                </c:pt>
                <c:pt idx="31">
                  <c:v>0.1305</c:v>
                </c:pt>
                <c:pt idx="32">
                  <c:v>0.126</c:v>
                </c:pt>
                <c:pt idx="33">
                  <c:v>0.121</c:v>
                </c:pt>
                <c:pt idx="34">
                  <c:v>0.11749999999999999</c:v>
                </c:pt>
                <c:pt idx="35">
                  <c:v>0.114</c:v>
                </c:pt>
                <c:pt idx="36">
                  <c:v>0.10650000000000001</c:v>
                </c:pt>
                <c:pt idx="37">
                  <c:v>0.10300000000000001</c:v>
                </c:pt>
                <c:pt idx="38">
                  <c:v>9.9500000000000005E-2</c:v>
                </c:pt>
                <c:pt idx="39">
                  <c:v>9.6500000000000002E-2</c:v>
                </c:pt>
                <c:pt idx="40">
                  <c:v>9.0999999999999998E-2</c:v>
                </c:pt>
                <c:pt idx="41">
                  <c:v>8.6499999999999994E-2</c:v>
                </c:pt>
                <c:pt idx="42">
                  <c:v>8.0500000000000002E-2</c:v>
                </c:pt>
                <c:pt idx="43">
                  <c:v>7.6499999999999999E-2</c:v>
                </c:pt>
                <c:pt idx="44">
                  <c:v>7.2500000000000009E-2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B2-46C6-9AD9-3AFFD504A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21472"/>
        <c:axId val="89731456"/>
      </c:scatterChart>
      <c:valAx>
        <c:axId val="8972147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89731456"/>
        <c:crosses val="autoZero"/>
        <c:crossBetween val="midCat"/>
      </c:valAx>
      <c:valAx>
        <c:axId val="8973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7214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Diff.Alpen prova 1(m)</a:t>
            </a:r>
          </a:p>
        </c:rich>
      </c:tx>
      <c:layout>
        <c:manualLayout>
          <c:xMode val="edge"/>
          <c:yMode val="edge"/>
          <c:x val="0.371607927893962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00550394487447"/>
          <c:y val="0.13856376682953114"/>
          <c:w val="0.78933411632850992"/>
          <c:h val="0.686166622728607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'Birra 1'!$L$2</c:f>
              <c:strCache>
                <c:ptCount val="1"/>
                <c:pt idx="0">
                  <c:v>Diff.Alpen(m)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'Birra 1'!$J$3:$J$35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1'!$L$3:$L$35</c:f>
              <c:numCache>
                <c:formatCode>General</c:formatCode>
                <c:ptCount val="33"/>
                <c:pt idx="0">
                  <c:v>0.43700000000000006</c:v>
                </c:pt>
                <c:pt idx="1">
                  <c:v>0.34299999999999997</c:v>
                </c:pt>
                <c:pt idx="2">
                  <c:v>0.312</c:v>
                </c:pt>
                <c:pt idx="3">
                  <c:v>0.29100000000000004</c:v>
                </c:pt>
                <c:pt idx="4">
                  <c:v>0.27800000000000002</c:v>
                </c:pt>
                <c:pt idx="5">
                  <c:v>0.248</c:v>
                </c:pt>
                <c:pt idx="6">
                  <c:v>0.23399999999999999</c:v>
                </c:pt>
                <c:pt idx="7">
                  <c:v>0.22500000000000001</c:v>
                </c:pt>
                <c:pt idx="8">
                  <c:v>0.21</c:v>
                </c:pt>
                <c:pt idx="9">
                  <c:v>0.20100000000000001</c:v>
                </c:pt>
                <c:pt idx="10">
                  <c:v>0.191</c:v>
                </c:pt>
                <c:pt idx="11">
                  <c:v>0.191</c:v>
                </c:pt>
                <c:pt idx="12">
                  <c:v>0.184</c:v>
                </c:pt>
                <c:pt idx="13">
                  <c:v>0.182</c:v>
                </c:pt>
                <c:pt idx="14">
                  <c:v>0.17300000000000001</c:v>
                </c:pt>
                <c:pt idx="15">
                  <c:v>0.16300000000000001</c:v>
                </c:pt>
                <c:pt idx="16">
                  <c:v>0.155</c:v>
                </c:pt>
                <c:pt idx="17">
                  <c:v>0.14899999999999999</c:v>
                </c:pt>
                <c:pt idx="18">
                  <c:v>0.14130000000000001</c:v>
                </c:pt>
                <c:pt idx="19">
                  <c:v>0.14300000000000002</c:v>
                </c:pt>
                <c:pt idx="20">
                  <c:v>0.13200000000000001</c:v>
                </c:pt>
                <c:pt idx="21">
                  <c:v>0.127</c:v>
                </c:pt>
                <c:pt idx="22">
                  <c:v>0.122</c:v>
                </c:pt>
                <c:pt idx="23">
                  <c:v>0.11699999999999999</c:v>
                </c:pt>
                <c:pt idx="24">
                  <c:v>0.11</c:v>
                </c:pt>
                <c:pt idx="25">
                  <c:v>0.10400000000000001</c:v>
                </c:pt>
                <c:pt idx="26">
                  <c:v>9.8000000000000004E-2</c:v>
                </c:pt>
                <c:pt idx="27">
                  <c:v>9.1999999999999998E-2</c:v>
                </c:pt>
                <c:pt idx="28">
                  <c:v>8.5999999999999993E-2</c:v>
                </c:pt>
                <c:pt idx="29">
                  <c:v>7.4999999999999997E-2</c:v>
                </c:pt>
                <c:pt idx="30">
                  <c:v>6.9000000000000006E-2</c:v>
                </c:pt>
                <c:pt idx="31">
                  <c:v>6.3E-2</c:v>
                </c:pt>
                <c:pt idx="32">
                  <c:v>5.7000000000000002E-2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50-424A-A61A-DE5DEA0BB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76320"/>
        <c:axId val="81409152"/>
      </c:scatterChart>
      <c:valAx>
        <c:axId val="8197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1409152"/>
        <c:crosses val="autoZero"/>
        <c:crossBetween val="midCat"/>
      </c:valAx>
      <c:valAx>
        <c:axId val="81409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Differenza</a:t>
                </a:r>
                <a:r>
                  <a:rPr lang="it-IT" baseline="0"/>
                  <a:t> altezza schiuma</a:t>
                </a: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976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'Birra 2'!$B$103:$B$147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2'!$E$103:$E$147</c:f>
              <c:numCache>
                <c:formatCode>General</c:formatCode>
                <c:ptCount val="45"/>
                <c:pt idx="0">
                  <c:v>-0.82782208388654677</c:v>
                </c:pt>
                <c:pt idx="1">
                  <c:v>-0.87947675875143871</c:v>
                </c:pt>
                <c:pt idx="2">
                  <c:v>-0.90386821187559785</c:v>
                </c:pt>
                <c:pt idx="3">
                  <c:v>-0.91254774559532081</c:v>
                </c:pt>
                <c:pt idx="4">
                  <c:v>-0.92886951408101515</c:v>
                </c:pt>
                <c:pt idx="5">
                  <c:v>-0.93776976355127939</c:v>
                </c:pt>
                <c:pt idx="6">
                  <c:v>-0.94289141367133422</c:v>
                </c:pt>
                <c:pt idx="7">
                  <c:v>-0.95062341095466052</c:v>
                </c:pt>
                <c:pt idx="8">
                  <c:v>-0.95451194469435285</c:v>
                </c:pt>
                <c:pt idx="9">
                  <c:v>-0.96758402626170559</c:v>
                </c:pt>
                <c:pt idx="10">
                  <c:v>-0.98751824116252285</c:v>
                </c:pt>
                <c:pt idx="11">
                  <c:v>-0.99695863494160986</c:v>
                </c:pt>
                <c:pt idx="12">
                  <c:v>-1.0078579253996456</c:v>
                </c:pt>
                <c:pt idx="13">
                  <c:v>-1.0188773206492561</c:v>
                </c:pt>
                <c:pt idx="14">
                  <c:v>-1.0286199168480747</c:v>
                </c:pt>
                <c:pt idx="15">
                  <c:v>-1.0384583658483626</c:v>
                </c:pt>
                <c:pt idx="16">
                  <c:v>-1.05268335677971</c:v>
                </c:pt>
                <c:pt idx="17">
                  <c:v>-1.0613165039244128</c:v>
                </c:pt>
                <c:pt idx="18">
                  <c:v>-1.0685681673197329</c:v>
                </c:pt>
                <c:pt idx="19">
                  <c:v>-1.0758728016986203</c:v>
                </c:pt>
                <c:pt idx="20">
                  <c:v>-1.07880966137193</c:v>
                </c:pt>
                <c:pt idx="21">
                  <c:v>-1.0936247471570708</c:v>
                </c:pt>
                <c:pt idx="22">
                  <c:v>-1.0996127890016933</c:v>
                </c:pt>
                <c:pt idx="23">
                  <c:v>-1.1147416705979933</c:v>
                </c:pt>
                <c:pt idx="24">
                  <c:v>-1.1254697428379923</c:v>
                </c:pt>
                <c:pt idx="25">
                  <c:v>-1.1394342831883648</c:v>
                </c:pt>
                <c:pt idx="26">
                  <c:v>-1.1504320373979062</c:v>
                </c:pt>
                <c:pt idx="27">
                  <c:v>-1.1599559189091617</c:v>
                </c:pt>
                <c:pt idx="28">
                  <c:v>-1.1711829815029451</c:v>
                </c:pt>
                <c:pt idx="29">
                  <c:v>-1.1825375236058711</c:v>
                </c:pt>
                <c:pt idx="30">
                  <c:v>-1.194022473472768</c:v>
                </c:pt>
                <c:pt idx="31">
                  <c:v>-1.2089853461494804</c:v>
                </c:pt>
                <c:pt idx="32">
                  <c:v>-1.2207799226423171</c:v>
                </c:pt>
                <c:pt idx="33">
                  <c:v>-1.23271527319159</c:v>
                </c:pt>
                <c:pt idx="34">
                  <c:v>-1.2413285908697047</c:v>
                </c:pt>
                <c:pt idx="35">
                  <c:v>-1.250016742827343</c:v>
                </c:pt>
                <c:pt idx="36">
                  <c:v>-1.2729656758128873</c:v>
                </c:pt>
                <c:pt idx="37">
                  <c:v>-1.2855444580197477</c:v>
                </c:pt>
                <c:pt idx="38">
                  <c:v>-1.2946271725940668</c:v>
                </c:pt>
                <c:pt idx="39">
                  <c:v>-1.303793139608147</c:v>
                </c:pt>
                <c:pt idx="40">
                  <c:v>-1.3223810353762377</c:v>
                </c:pt>
                <c:pt idx="41">
                  <c:v>-1.3375041969504586</c:v>
                </c:pt>
                <c:pt idx="42">
                  <c:v>-1.3567355588783463</c:v>
                </c:pt>
                <c:pt idx="43">
                  <c:v>-1.3704210119636004</c:v>
                </c:pt>
                <c:pt idx="44">
                  <c:v>-1.3862943611198906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44-4370-8FA9-F11D49B1B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52320"/>
        <c:axId val="89753856"/>
      </c:scatterChart>
      <c:valAx>
        <c:axId val="8975232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89753856"/>
        <c:crosses val="autoZero"/>
        <c:crossBetween val="midCat"/>
      </c:valAx>
      <c:valAx>
        <c:axId val="89753856"/>
        <c:scaling>
          <c:orientation val="minMax"/>
          <c:max val="-0.7000000000000002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752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'Birra 2'!$T$102</c:f>
              <c:strCache>
                <c:ptCount val="1"/>
                <c:pt idx="0">
                  <c:v>Ln(diff.Red) 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'Birra 2'!$Q$103:$Q$147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2'!$T$103:$T$147</c:f>
              <c:numCache>
                <c:formatCode>General</c:formatCode>
                <c:ptCount val="45"/>
                <c:pt idx="0">
                  <c:v>-0.8806823044067873</c:v>
                </c:pt>
                <c:pt idx="1">
                  <c:v>-0.99695863494160986</c:v>
                </c:pt>
                <c:pt idx="2">
                  <c:v>-1.0758728016986203</c:v>
                </c:pt>
                <c:pt idx="3">
                  <c:v>-1.1316521427463098</c:v>
                </c:pt>
                <c:pt idx="4">
                  <c:v>-1.1907275775759152</c:v>
                </c:pt>
                <c:pt idx="5">
                  <c:v>-1.2344320118106444</c:v>
                </c:pt>
                <c:pt idx="6">
                  <c:v>-1.2605431558143303</c:v>
                </c:pt>
                <c:pt idx="7">
                  <c:v>-1.3001166648788383</c:v>
                </c:pt>
                <c:pt idx="8">
                  <c:v>-1.3280254529959148</c:v>
                </c:pt>
                <c:pt idx="9">
                  <c:v>-1.3664917338237108</c:v>
                </c:pt>
                <c:pt idx="10">
                  <c:v>-1.4167535686045991</c:v>
                </c:pt>
                <c:pt idx="11">
                  <c:v>-1.443923473956527</c:v>
                </c:pt>
                <c:pt idx="12">
                  <c:v>-1.480605040591132</c:v>
                </c:pt>
                <c:pt idx="13">
                  <c:v>-1.5095925774643844</c:v>
                </c:pt>
                <c:pt idx="14">
                  <c:v>-1.5324768712979722</c:v>
                </c:pt>
                <c:pt idx="15">
                  <c:v>-1.5558971455060706</c:v>
                </c:pt>
                <c:pt idx="16">
                  <c:v>-1.5994875815809322</c:v>
                </c:pt>
                <c:pt idx="17">
                  <c:v>-1.6245515502441485</c:v>
                </c:pt>
                <c:pt idx="18">
                  <c:v>-1.647659125254298</c:v>
                </c:pt>
                <c:pt idx="19">
                  <c:v>-1.6793240398982667</c:v>
                </c:pt>
                <c:pt idx="20">
                  <c:v>-1.6901058155015551</c:v>
                </c:pt>
                <c:pt idx="21">
                  <c:v>-1.725971728690052</c:v>
                </c:pt>
                <c:pt idx="22">
                  <c:v>-1.7486999797676082</c:v>
                </c:pt>
                <c:pt idx="23">
                  <c:v>-1.786771927717016</c:v>
                </c:pt>
                <c:pt idx="24">
                  <c:v>-1.8170772772123449</c:v>
                </c:pt>
                <c:pt idx="25">
                  <c:v>-1.8515094736338289</c:v>
                </c:pt>
                <c:pt idx="26">
                  <c:v>-1.8805906829346706</c:v>
                </c:pt>
                <c:pt idx="27">
                  <c:v>-1.9071703207393826</c:v>
                </c:pt>
                <c:pt idx="28">
                  <c:v>-1.9344757714296501</c:v>
                </c:pt>
                <c:pt idx="29">
                  <c:v>-1.9625477902083366</c:v>
                </c:pt>
                <c:pt idx="30">
                  <c:v>-1.9951003932460849</c:v>
                </c:pt>
                <c:pt idx="31">
                  <c:v>-2.0363820522193889</c:v>
                </c:pt>
                <c:pt idx="32">
                  <c:v>-2.0714733720306588</c:v>
                </c:pt>
                <c:pt idx="33">
                  <c:v>-2.1119647333853959</c:v>
                </c:pt>
                <c:pt idx="34">
                  <c:v>-2.1413169453979233</c:v>
                </c:pt>
                <c:pt idx="35">
                  <c:v>-2.1715568305876416</c:v>
                </c:pt>
                <c:pt idx="36">
                  <c:v>-2.2396102938326572</c:v>
                </c:pt>
                <c:pt idx="37">
                  <c:v>-2.2730262907525014</c:v>
                </c:pt>
                <c:pt idx="38">
                  <c:v>-2.3075976348175899</c:v>
                </c:pt>
                <c:pt idx="39">
                  <c:v>-2.3382122706371966</c:v>
                </c:pt>
                <c:pt idx="40">
                  <c:v>-2.3968957724652871</c:v>
                </c:pt>
                <c:pt idx="41">
                  <c:v>-2.4476108650443034</c:v>
                </c:pt>
                <c:pt idx="42">
                  <c:v>-2.5194980945576195</c:v>
                </c:pt>
                <c:pt idx="43">
                  <c:v>-2.5704645381496469</c:v>
                </c:pt>
                <c:pt idx="44">
                  <c:v>-2.624168717121508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13-4457-98B4-5ED1BAED9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78432"/>
        <c:axId val="89849856"/>
      </c:scatterChart>
      <c:valAx>
        <c:axId val="8977843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89849856"/>
        <c:crosses val="autoZero"/>
        <c:crossBetween val="midCat"/>
      </c:valAx>
      <c:valAx>
        <c:axId val="89849856"/>
        <c:scaling>
          <c:orientation val="minMax"/>
          <c:max val="-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778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Ln(Red)prova1(m)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49621053363972"/>
          <c:y val="0.18262453902122994"/>
          <c:w val="0.83750619153246841"/>
          <c:h val="0.705636997906907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'Birra 2'!$B$3:$B$47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2'!$E$3:$E$47</c:f>
              <c:numCache>
                <c:formatCode>General</c:formatCode>
                <c:ptCount val="45"/>
                <c:pt idx="0">
                  <c:v>-0.82782208388654677</c:v>
                </c:pt>
                <c:pt idx="1">
                  <c:v>-0.916290731874155</c:v>
                </c:pt>
                <c:pt idx="2">
                  <c:v>-0.94160853985844495</c:v>
                </c:pt>
                <c:pt idx="3">
                  <c:v>-0.95451194469435285</c:v>
                </c:pt>
                <c:pt idx="4">
                  <c:v>-0.98082925301172619</c:v>
                </c:pt>
                <c:pt idx="5">
                  <c:v>-0.9942522733438669</c:v>
                </c:pt>
                <c:pt idx="6">
                  <c:v>-0.99695863494160986</c:v>
                </c:pt>
                <c:pt idx="7">
                  <c:v>-1.0078579253996456</c:v>
                </c:pt>
                <c:pt idx="8">
                  <c:v>-1.0078579253996456</c:v>
                </c:pt>
                <c:pt idx="9">
                  <c:v>-1.0216512475319814</c:v>
                </c:pt>
                <c:pt idx="10">
                  <c:v>-1.0356374895067213</c:v>
                </c:pt>
                <c:pt idx="11">
                  <c:v>-1.0356374895067213</c:v>
                </c:pt>
                <c:pt idx="12">
                  <c:v>-1.0498221244986778</c:v>
                </c:pt>
                <c:pt idx="13">
                  <c:v>-1.0584304990352777</c:v>
                </c:pt>
                <c:pt idx="14">
                  <c:v>-1.0642108619507773</c:v>
                </c:pt>
                <c:pt idx="15">
                  <c:v>-1.0788096613719298</c:v>
                </c:pt>
                <c:pt idx="16">
                  <c:v>-1.0936247471570706</c:v>
                </c:pt>
                <c:pt idx="17">
                  <c:v>-1.1026203100656484</c:v>
                </c:pt>
                <c:pt idx="18">
                  <c:v>-1.1086626245216111</c:v>
                </c:pt>
                <c:pt idx="19">
                  <c:v>-1.1177951080848836</c:v>
                </c:pt>
                <c:pt idx="20">
                  <c:v>-1.1239300966523995</c:v>
                </c:pt>
                <c:pt idx="21">
                  <c:v>-1.1394342831883648</c:v>
                </c:pt>
                <c:pt idx="22">
                  <c:v>-1.1457038962019601</c:v>
                </c:pt>
                <c:pt idx="23">
                  <c:v>-1.1615520884419839</c:v>
                </c:pt>
                <c:pt idx="24">
                  <c:v>-1.1711829815029451</c:v>
                </c:pt>
                <c:pt idx="25">
                  <c:v>-1.1874435023747254</c:v>
                </c:pt>
                <c:pt idx="26">
                  <c:v>-1.2039728043259361</c:v>
                </c:pt>
                <c:pt idx="27">
                  <c:v>-1.2106617924767327</c:v>
                </c:pt>
                <c:pt idx="28">
                  <c:v>-1.2207799226423173</c:v>
                </c:pt>
                <c:pt idx="29">
                  <c:v>-1.2275826699650698</c:v>
                </c:pt>
                <c:pt idx="30">
                  <c:v>-1.2413285908697049</c:v>
                </c:pt>
                <c:pt idx="31">
                  <c:v>-1.2658482080440236</c:v>
                </c:pt>
                <c:pt idx="32">
                  <c:v>-1.2729656758128873</c:v>
                </c:pt>
                <c:pt idx="33">
                  <c:v>-1.2801341652914999</c:v>
                </c:pt>
                <c:pt idx="34">
                  <c:v>-1.2909841813155656</c:v>
                </c:pt>
                <c:pt idx="35">
                  <c:v>-1.2982834837971773</c:v>
                </c:pt>
                <c:pt idx="36">
                  <c:v>-1.3280254529959148</c:v>
                </c:pt>
                <c:pt idx="37">
                  <c:v>-1.3356012468043725</c:v>
                </c:pt>
                <c:pt idx="38">
                  <c:v>-1.3470736479666092</c:v>
                </c:pt>
                <c:pt idx="39">
                  <c:v>-1.3547956940605197</c:v>
                </c:pt>
                <c:pt idx="40">
                  <c:v>-1.3862943611198906</c:v>
                </c:pt>
                <c:pt idx="41">
                  <c:v>-1.4064970684374101</c:v>
                </c:pt>
                <c:pt idx="42">
                  <c:v>-1.4271163556401458</c:v>
                </c:pt>
                <c:pt idx="43">
                  <c:v>-1.4481697648379781</c:v>
                </c:pt>
                <c:pt idx="44">
                  <c:v>-1.4696759700589417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31-482B-A73A-F8666DF52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99392"/>
        <c:axId val="89901312"/>
      </c:scatterChart>
      <c:valAx>
        <c:axId val="8989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layout>
            <c:manualLayout>
              <c:xMode val="edge"/>
              <c:yMode val="edge"/>
              <c:x val="0.85831818927286951"/>
              <c:y val="0.1152657563374197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9901312"/>
        <c:crosses val="autoZero"/>
        <c:crossBetween val="midCat"/>
      </c:valAx>
      <c:valAx>
        <c:axId val="89901312"/>
        <c:scaling>
          <c:orientation val="minMax"/>
          <c:max val="-0.6000000000000003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logaritmo</a:t>
                </a:r>
                <a:r>
                  <a:rPr lang="it-IT" baseline="0"/>
                  <a:t> dell'altezza8m)</a:t>
                </a: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899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Ln(Diff.Red)prova1(m)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711602485123342"/>
          <c:y val="0.19145282403051633"/>
          <c:w val="0.79797887120874522"/>
          <c:h val="0.71785438847850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'Birra 2'!$O$3:$O$47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2'!$R$3:$R$47</c:f>
              <c:numCache>
                <c:formatCode>General</c:formatCode>
                <c:ptCount val="45"/>
                <c:pt idx="0">
                  <c:v>-0.8867319296326106</c:v>
                </c:pt>
                <c:pt idx="1">
                  <c:v>-1.0356374895067213</c:v>
                </c:pt>
                <c:pt idx="2">
                  <c:v>-1.1177951080848836</c:v>
                </c:pt>
                <c:pt idx="3">
                  <c:v>-1.1874435023747254</c:v>
                </c:pt>
                <c:pt idx="4">
                  <c:v>-1.2623083813388993</c:v>
                </c:pt>
                <c:pt idx="5">
                  <c:v>-1.3205066205818874</c:v>
                </c:pt>
                <c:pt idx="6">
                  <c:v>-1.3509272172825992</c:v>
                </c:pt>
                <c:pt idx="7">
                  <c:v>-1.3903023825174294</c:v>
                </c:pt>
                <c:pt idx="8">
                  <c:v>-1.4105870536889351</c:v>
                </c:pt>
                <c:pt idx="9">
                  <c:v>-1.4524341636244358</c:v>
                </c:pt>
                <c:pt idx="10">
                  <c:v>-1.4916548767777169</c:v>
                </c:pt>
                <c:pt idx="11">
                  <c:v>-1.5050778971098575</c:v>
                </c:pt>
                <c:pt idx="12">
                  <c:v>-1.5417792639602856</c:v>
                </c:pt>
                <c:pt idx="13">
                  <c:v>-1.575036485716768</c:v>
                </c:pt>
                <c:pt idx="14">
                  <c:v>-1.5994875815809324</c:v>
                </c:pt>
                <c:pt idx="15">
                  <c:v>-1.6347557204183902</c:v>
                </c:pt>
                <c:pt idx="16">
                  <c:v>-1.6713133161521878</c:v>
                </c:pt>
                <c:pt idx="17">
                  <c:v>-1.6928195213731514</c:v>
                </c:pt>
                <c:pt idx="18">
                  <c:v>-1.7203694731413821</c:v>
                </c:pt>
                <c:pt idx="19">
                  <c:v>-1.754463684484358</c:v>
                </c:pt>
                <c:pt idx="20">
                  <c:v>-1.7778565640590638</c:v>
                </c:pt>
                <c:pt idx="21">
                  <c:v>-1.8140050781753747</c:v>
                </c:pt>
                <c:pt idx="22">
                  <c:v>-1.8325814637483102</c:v>
                </c:pt>
                <c:pt idx="23">
                  <c:v>-1.8773173575897015</c:v>
                </c:pt>
                <c:pt idx="24">
                  <c:v>-1.9173226922034008</c:v>
                </c:pt>
                <c:pt idx="25">
                  <c:v>-1.9589953886039688</c:v>
                </c:pt>
                <c:pt idx="26">
                  <c:v>-2.0024805005437076</c:v>
                </c:pt>
                <c:pt idx="27">
                  <c:v>-2.0249533563957662</c:v>
                </c:pt>
                <c:pt idx="28">
                  <c:v>-2.0557250150625199</c:v>
                </c:pt>
                <c:pt idx="29">
                  <c:v>-2.0714733720306588</c:v>
                </c:pt>
                <c:pt idx="30">
                  <c:v>-2.1119647333853959</c:v>
                </c:pt>
                <c:pt idx="31">
                  <c:v>-2.1803674602697964</c:v>
                </c:pt>
                <c:pt idx="32">
                  <c:v>-2.2072749131897207</c:v>
                </c:pt>
                <c:pt idx="33">
                  <c:v>-2.234926444520231</c:v>
                </c:pt>
                <c:pt idx="34">
                  <c:v>-2.2827824656978661</c:v>
                </c:pt>
                <c:pt idx="35">
                  <c:v>-2.312635428847547</c:v>
                </c:pt>
                <c:pt idx="36">
                  <c:v>-2.4079456086518722</c:v>
                </c:pt>
                <c:pt idx="37">
                  <c:v>-2.4304184645039304</c:v>
                </c:pt>
                <c:pt idx="38">
                  <c:v>-2.4769384801388235</c:v>
                </c:pt>
                <c:pt idx="39">
                  <c:v>-2.5010360317178839</c:v>
                </c:pt>
                <c:pt idx="40">
                  <c:v>-2.6172958378337459</c:v>
                </c:pt>
                <c:pt idx="41">
                  <c:v>-2.6882475738060303</c:v>
                </c:pt>
                <c:pt idx="42">
                  <c:v>-2.7806208939370456</c:v>
                </c:pt>
                <c:pt idx="43">
                  <c:v>-2.864704011147587</c:v>
                </c:pt>
                <c:pt idx="44">
                  <c:v>-2.9565115604007097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6A-4030-A3BA-51DB71DB4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10272"/>
        <c:axId val="89932928"/>
      </c:scatterChart>
      <c:valAx>
        <c:axId val="8991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layout>
            <c:manualLayout>
              <c:xMode val="edge"/>
              <c:yMode val="edge"/>
              <c:x val="0.79965917855166924"/>
              <c:y val="0.1240738243043713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9932928"/>
        <c:crosses val="autoZero"/>
        <c:crossBetween val="midCat"/>
      </c:valAx>
      <c:valAx>
        <c:axId val="8993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logaritmo</a:t>
                </a:r>
                <a:r>
                  <a:rPr lang="it-IT" baseline="0"/>
                  <a:t> della differenza(m)</a:t>
                </a: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910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Ln(Diff.Red)prova2(m)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7409585936028"/>
          <c:y val="0.18736803354126197"/>
          <c:w val="0.79100181623703425"/>
          <c:h val="0.725696833350376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'Birra 2'!$N$52:$N$96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2'!$Q$52:$Q$96</c:f>
              <c:numCache>
                <c:formatCode>General</c:formatCode>
                <c:ptCount val="45"/>
                <c:pt idx="0">
                  <c:v>-0.87466905718333554</c:v>
                </c:pt>
                <c:pt idx="1">
                  <c:v>-0.95972028980149116</c:v>
                </c:pt>
                <c:pt idx="2">
                  <c:v>-1.0356374895067213</c:v>
                </c:pt>
                <c:pt idx="3">
                  <c:v>-1.0788096613719298</c:v>
                </c:pt>
                <c:pt idx="4">
                  <c:v>-1.1239300966523995</c:v>
                </c:pt>
                <c:pt idx="5">
                  <c:v>-1.155182640156504</c:v>
                </c:pt>
                <c:pt idx="6">
                  <c:v>-1.1776554960085626</c:v>
                </c:pt>
                <c:pt idx="7">
                  <c:v>-1.2173958246580765</c:v>
                </c:pt>
                <c:pt idx="8">
                  <c:v>-1.2517634681622845</c:v>
                </c:pt>
                <c:pt idx="9">
                  <c:v>-1.287354413264987</c:v>
                </c:pt>
                <c:pt idx="10">
                  <c:v>-1.3470736479666092</c:v>
                </c:pt>
                <c:pt idx="11">
                  <c:v>-1.3862943611198906</c:v>
                </c:pt>
                <c:pt idx="12">
                  <c:v>-1.422958345491482</c:v>
                </c:pt>
                <c:pt idx="13">
                  <c:v>-1.4481697648379781</c:v>
                </c:pt>
                <c:pt idx="14">
                  <c:v>-1.4696759700589417</c:v>
                </c:pt>
                <c:pt idx="15">
                  <c:v>-1.4828052615007346</c:v>
                </c:pt>
                <c:pt idx="16">
                  <c:v>-1.5324768712979719</c:v>
                </c:pt>
                <c:pt idx="17">
                  <c:v>-1.5606477482646683</c:v>
                </c:pt>
                <c:pt idx="18">
                  <c:v>-1.579879110192556</c:v>
                </c:pt>
                <c:pt idx="19">
                  <c:v>-1.6094379124341003</c:v>
                </c:pt>
                <c:pt idx="20">
                  <c:v>-1.6094379124341003</c:v>
                </c:pt>
                <c:pt idx="21">
                  <c:v>-1.6450650900772514</c:v>
                </c:pt>
                <c:pt idx="22">
                  <c:v>-1.6713133161521878</c:v>
                </c:pt>
                <c:pt idx="23">
                  <c:v>-1.7037485919053417</c:v>
                </c:pt>
                <c:pt idx="24">
                  <c:v>-1.7259717286900518</c:v>
                </c:pt>
                <c:pt idx="25">
                  <c:v>-1.754463684484358</c:v>
                </c:pt>
                <c:pt idx="26">
                  <c:v>-1.7719568419318752</c:v>
                </c:pt>
                <c:pt idx="27">
                  <c:v>-1.8018098050815563</c:v>
                </c:pt>
                <c:pt idx="28">
                  <c:v>-1.8263509139976741</c:v>
                </c:pt>
                <c:pt idx="29">
                  <c:v>-1.8643301620628905</c:v>
                </c:pt>
                <c:pt idx="30">
                  <c:v>-1.8904754421672127</c:v>
                </c:pt>
                <c:pt idx="31">
                  <c:v>-1.9105430052180219</c:v>
                </c:pt>
                <c:pt idx="32">
                  <c:v>-1.9519282213808764</c:v>
                </c:pt>
                <c:pt idx="33">
                  <c:v>-2.0024805005437076</c:v>
                </c:pt>
                <c:pt idx="34">
                  <c:v>-2.0174061507603831</c:v>
                </c:pt>
                <c:pt idx="35">
                  <c:v>-2.0479428746204649</c:v>
                </c:pt>
                <c:pt idx="36">
                  <c:v>-2.0955709236097193</c:v>
                </c:pt>
                <c:pt idx="37">
                  <c:v>-2.1370706545164722</c:v>
                </c:pt>
                <c:pt idx="38">
                  <c:v>-2.1628231506188871</c:v>
                </c:pt>
                <c:pt idx="39">
                  <c:v>-2.1982250776698029</c:v>
                </c:pt>
                <c:pt idx="40">
                  <c:v>-2.2164073967529934</c:v>
                </c:pt>
                <c:pt idx="41">
                  <c:v>-2.2537949288246137</c:v>
                </c:pt>
                <c:pt idx="42">
                  <c:v>-2.312635428847547</c:v>
                </c:pt>
                <c:pt idx="43">
                  <c:v>-2.3434070875143007</c:v>
                </c:pt>
                <c:pt idx="44">
                  <c:v>-2.375155785828881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10-4D2F-A59D-88A1280A8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62368"/>
        <c:axId val="89964544"/>
      </c:scatterChart>
      <c:valAx>
        <c:axId val="8996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layout>
            <c:manualLayout>
              <c:xMode val="edge"/>
              <c:yMode val="edge"/>
              <c:x val="0.83827992370031668"/>
              <c:y val="0.1026752565020280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9964544"/>
        <c:crosses val="autoZero"/>
        <c:crossBetween val="midCat"/>
      </c:valAx>
      <c:valAx>
        <c:axId val="89964544"/>
        <c:scaling>
          <c:orientation val="minMax"/>
          <c:max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logaritmo della differenza(m)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962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Ln(Red)prova2(m)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445216067326913"/>
          <c:y val="0.14787002929731841"/>
          <c:w val="0.71140110447160498"/>
          <c:h val="0.803988955720112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'Birra 2'!$B$52:$B$96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2'!$E$52:$E$96</c:f>
              <c:numCache>
                <c:formatCode>General</c:formatCode>
                <c:ptCount val="45"/>
                <c:pt idx="0">
                  <c:v>-0.82782208388654677</c:v>
                </c:pt>
                <c:pt idx="1">
                  <c:v>-0.84397007029452897</c:v>
                </c:pt>
                <c:pt idx="2">
                  <c:v>-0.86750056770472306</c:v>
                </c:pt>
                <c:pt idx="3">
                  <c:v>-0.87227384645738082</c:v>
                </c:pt>
                <c:pt idx="4">
                  <c:v>-0.87947675875143883</c:v>
                </c:pt>
                <c:pt idx="5">
                  <c:v>-0.88430768602110432</c:v>
                </c:pt>
                <c:pt idx="6">
                  <c:v>-0.89159811928378363</c:v>
                </c:pt>
                <c:pt idx="7">
                  <c:v>-0.89648810457797545</c:v>
                </c:pt>
                <c:pt idx="8">
                  <c:v>-0.90386821187559785</c:v>
                </c:pt>
                <c:pt idx="9">
                  <c:v>-0.916290731874155</c:v>
                </c:pt>
                <c:pt idx="10">
                  <c:v>-0.94160853985844495</c:v>
                </c:pt>
                <c:pt idx="11">
                  <c:v>-0.95972028980149116</c:v>
                </c:pt>
                <c:pt idx="12">
                  <c:v>-0.96758402626170559</c:v>
                </c:pt>
                <c:pt idx="13">
                  <c:v>-0.98082925301172619</c:v>
                </c:pt>
                <c:pt idx="14">
                  <c:v>-0.9942522733438669</c:v>
                </c:pt>
                <c:pt idx="15">
                  <c:v>-0.99967234081320611</c:v>
                </c:pt>
                <c:pt idx="16">
                  <c:v>-1.0133524447172864</c:v>
                </c:pt>
                <c:pt idx="17">
                  <c:v>-1.0216512475319814</c:v>
                </c:pt>
                <c:pt idx="18">
                  <c:v>-1.0300194972024979</c:v>
                </c:pt>
                <c:pt idx="19">
                  <c:v>-1.0356374895067213</c:v>
                </c:pt>
                <c:pt idx="20">
                  <c:v>-1.0356374895067213</c:v>
                </c:pt>
                <c:pt idx="21">
                  <c:v>-1.0498221244986778</c:v>
                </c:pt>
                <c:pt idx="22">
                  <c:v>-1.0555527992076628</c:v>
                </c:pt>
                <c:pt idx="23">
                  <c:v>-1.0700248318161971</c:v>
                </c:pt>
                <c:pt idx="24">
                  <c:v>-1.0817551716016869</c:v>
                </c:pt>
                <c:pt idx="25">
                  <c:v>-1.0936247471570706</c:v>
                </c:pt>
                <c:pt idx="26">
                  <c:v>-1.0996127890016933</c:v>
                </c:pt>
                <c:pt idx="27">
                  <c:v>-1.1116975282167654</c:v>
                </c:pt>
                <c:pt idx="28">
                  <c:v>-1.1239300966523995</c:v>
                </c:pt>
                <c:pt idx="29">
                  <c:v>-1.1394342831883648</c:v>
                </c:pt>
                <c:pt idx="30">
                  <c:v>-1.1488535051048565</c:v>
                </c:pt>
                <c:pt idx="31">
                  <c:v>-1.155182640156504</c:v>
                </c:pt>
                <c:pt idx="32">
                  <c:v>-1.1711829815029451</c:v>
                </c:pt>
                <c:pt idx="33">
                  <c:v>-1.1874435023747254</c:v>
                </c:pt>
                <c:pt idx="34">
                  <c:v>-1.194022473472768</c:v>
                </c:pt>
                <c:pt idx="35">
                  <c:v>-1.2039728043259361</c:v>
                </c:pt>
                <c:pt idx="36">
                  <c:v>-1.2207799226423173</c:v>
                </c:pt>
                <c:pt idx="37">
                  <c:v>-1.2378743560016174</c:v>
                </c:pt>
                <c:pt idx="38">
                  <c:v>-1.2447947988461909</c:v>
                </c:pt>
                <c:pt idx="39">
                  <c:v>-1.2552660987134867</c:v>
                </c:pt>
                <c:pt idx="40">
                  <c:v>-1.2623083813388993</c:v>
                </c:pt>
                <c:pt idx="41">
                  <c:v>-1.2729656758128873</c:v>
                </c:pt>
                <c:pt idx="42">
                  <c:v>-1.2909841813155656</c:v>
                </c:pt>
                <c:pt idx="43">
                  <c:v>-1.2982834837971773</c:v>
                </c:pt>
                <c:pt idx="44">
                  <c:v>-1.3093333199837622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8D-4401-B989-1F2067C0A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93984"/>
        <c:axId val="89995904"/>
      </c:scatterChart>
      <c:valAx>
        <c:axId val="8999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layout>
            <c:manualLayout>
              <c:xMode val="edge"/>
              <c:yMode val="edge"/>
              <c:x val="0.78736155125349061"/>
              <c:y val="6.6849562917923919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9995904"/>
        <c:crosses val="autoZero"/>
        <c:crossBetween val="midCat"/>
      </c:valAx>
      <c:valAx>
        <c:axId val="89995904"/>
        <c:scaling>
          <c:orientation val="minMax"/>
          <c:max val="-0.6000000000000003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logaritmo dell'altezza(m)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993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Red prova1(m)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774981525367582"/>
          <c:y val="0.15010949536625051"/>
          <c:w val="0.76227750172005193"/>
          <c:h val="0.699873425828546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'Birra 2'!$D$2</c:f>
              <c:strCache>
                <c:ptCount val="1"/>
                <c:pt idx="0">
                  <c:v>Red 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'Birra 2'!$B$3:$B$47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2'!$C$3:$C$47</c:f>
              <c:numCache>
                <c:formatCode>0.0</c:formatCode>
                <c:ptCount val="45"/>
                <c:pt idx="0">
                  <c:v>43.7</c:v>
                </c:pt>
                <c:pt idx="1">
                  <c:v>40</c:v>
                </c:pt>
                <c:pt idx="2">
                  <c:v>39</c:v>
                </c:pt>
                <c:pt idx="3">
                  <c:v>38.5</c:v>
                </c:pt>
                <c:pt idx="4">
                  <c:v>37.5</c:v>
                </c:pt>
                <c:pt idx="5">
                  <c:v>37</c:v>
                </c:pt>
                <c:pt idx="6">
                  <c:v>36.9</c:v>
                </c:pt>
                <c:pt idx="7">
                  <c:v>36.5</c:v>
                </c:pt>
                <c:pt idx="8">
                  <c:v>36.5</c:v>
                </c:pt>
                <c:pt idx="9">
                  <c:v>36</c:v>
                </c:pt>
                <c:pt idx="10">
                  <c:v>35.5</c:v>
                </c:pt>
                <c:pt idx="11">
                  <c:v>35.5</c:v>
                </c:pt>
                <c:pt idx="12">
                  <c:v>35</c:v>
                </c:pt>
                <c:pt idx="13">
                  <c:v>34.700000000000003</c:v>
                </c:pt>
                <c:pt idx="14">
                  <c:v>34.5</c:v>
                </c:pt>
                <c:pt idx="15">
                  <c:v>34</c:v>
                </c:pt>
                <c:pt idx="16">
                  <c:v>33.5</c:v>
                </c:pt>
                <c:pt idx="17">
                  <c:v>33.200000000000003</c:v>
                </c:pt>
                <c:pt idx="18">
                  <c:v>33</c:v>
                </c:pt>
                <c:pt idx="19">
                  <c:v>32.700000000000003</c:v>
                </c:pt>
                <c:pt idx="20">
                  <c:v>32.5</c:v>
                </c:pt>
                <c:pt idx="21">
                  <c:v>32</c:v>
                </c:pt>
                <c:pt idx="22">
                  <c:v>31.8</c:v>
                </c:pt>
                <c:pt idx="23">
                  <c:v>31.3</c:v>
                </c:pt>
                <c:pt idx="24">
                  <c:v>31</c:v>
                </c:pt>
                <c:pt idx="25">
                  <c:v>30.5</c:v>
                </c:pt>
                <c:pt idx="26">
                  <c:v>30</c:v>
                </c:pt>
                <c:pt idx="27">
                  <c:v>29.8</c:v>
                </c:pt>
                <c:pt idx="28">
                  <c:v>29.5</c:v>
                </c:pt>
                <c:pt idx="29">
                  <c:v>29.3</c:v>
                </c:pt>
                <c:pt idx="30">
                  <c:v>28.9</c:v>
                </c:pt>
                <c:pt idx="31">
                  <c:v>28.2</c:v>
                </c:pt>
                <c:pt idx="32">
                  <c:v>28</c:v>
                </c:pt>
                <c:pt idx="33">
                  <c:v>27.8</c:v>
                </c:pt>
                <c:pt idx="34">
                  <c:v>27.5</c:v>
                </c:pt>
                <c:pt idx="35">
                  <c:v>27.3</c:v>
                </c:pt>
                <c:pt idx="36">
                  <c:v>26.5</c:v>
                </c:pt>
                <c:pt idx="37">
                  <c:v>26.3</c:v>
                </c:pt>
                <c:pt idx="38">
                  <c:v>26</c:v>
                </c:pt>
                <c:pt idx="39">
                  <c:v>25.8</c:v>
                </c:pt>
                <c:pt idx="40">
                  <c:v>25</c:v>
                </c:pt>
                <c:pt idx="41">
                  <c:v>24.5</c:v>
                </c:pt>
                <c:pt idx="42">
                  <c:v>24</c:v>
                </c:pt>
                <c:pt idx="43">
                  <c:v>23.5</c:v>
                </c:pt>
                <c:pt idx="44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40-4069-A0DF-E24D2E9C9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13056"/>
        <c:axId val="90056192"/>
      </c:scatterChart>
      <c:valAx>
        <c:axId val="9001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0056192"/>
        <c:crosses val="autoZero"/>
        <c:crossBetween val="midCat"/>
      </c:valAx>
      <c:valAx>
        <c:axId val="90056192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altezza</a:t>
                </a:r>
                <a:r>
                  <a:rPr lang="it-IT" baseline="0"/>
                  <a:t>(m)</a:t>
                </a:r>
                <a:endParaRPr lang="it-IT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00130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con retta  regressione prova 1(Red)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320305884964721E-2"/>
          <c:y val="0.18985441830154418"/>
          <c:w val="0.83164859923510426"/>
          <c:h val="0.740851440006753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'Birra 2'!$S$2</c:f>
              <c:strCache>
                <c:ptCount val="1"/>
                <c:pt idx="0">
                  <c:v>y stimata</c:v>
                </c:pt>
              </c:strCache>
            </c:strRef>
          </c:tx>
          <c:marker>
            <c:symbol val="none"/>
          </c:marker>
          <c:xVal>
            <c:numRef>
              <c:f>'Birra 2'!$B$3:$B$47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2'!$S$3:$S$47</c:f>
              <c:numCache>
                <c:formatCode>General</c:formatCode>
                <c:ptCount val="45"/>
                <c:pt idx="0">
                  <c:v>-1.0428999713605223</c:v>
                </c:pt>
                <c:pt idx="1">
                  <c:v>-1.0813417023247498</c:v>
                </c:pt>
                <c:pt idx="2">
                  <c:v>-1.1197834332889776</c:v>
                </c:pt>
                <c:pt idx="3">
                  <c:v>-1.1582251642532051</c:v>
                </c:pt>
                <c:pt idx="4">
                  <c:v>-1.1966668952174326</c:v>
                </c:pt>
                <c:pt idx="5">
                  <c:v>-1.2351086261816602</c:v>
                </c:pt>
                <c:pt idx="6">
                  <c:v>-1.2735503571458879</c:v>
                </c:pt>
                <c:pt idx="7">
                  <c:v>-1.3119920881101155</c:v>
                </c:pt>
                <c:pt idx="8">
                  <c:v>-1.350433819074343</c:v>
                </c:pt>
                <c:pt idx="9">
                  <c:v>-1.3888755500385708</c:v>
                </c:pt>
                <c:pt idx="10">
                  <c:v>-1.4273172810027983</c:v>
                </c:pt>
                <c:pt idx="11">
                  <c:v>-1.4657590119670258</c:v>
                </c:pt>
                <c:pt idx="12">
                  <c:v>-1.5042007429312534</c:v>
                </c:pt>
                <c:pt idx="13">
                  <c:v>-1.5426424738954809</c:v>
                </c:pt>
                <c:pt idx="14">
                  <c:v>-1.5810842048597085</c:v>
                </c:pt>
                <c:pt idx="15">
                  <c:v>-1.6195259358239362</c:v>
                </c:pt>
                <c:pt idx="16">
                  <c:v>-1.6579676667881638</c:v>
                </c:pt>
                <c:pt idx="17">
                  <c:v>-1.6964093977523915</c:v>
                </c:pt>
                <c:pt idx="18">
                  <c:v>-1.7348511287166191</c:v>
                </c:pt>
                <c:pt idx="19">
                  <c:v>-1.7732928596808466</c:v>
                </c:pt>
                <c:pt idx="20">
                  <c:v>-1.8117345906450741</c:v>
                </c:pt>
                <c:pt idx="21">
                  <c:v>-1.8501763216093017</c:v>
                </c:pt>
                <c:pt idx="22">
                  <c:v>-1.8886180525735294</c:v>
                </c:pt>
                <c:pt idx="23">
                  <c:v>-1.927059783537757</c:v>
                </c:pt>
                <c:pt idx="24">
                  <c:v>-1.9655015145019847</c:v>
                </c:pt>
                <c:pt idx="25">
                  <c:v>-2.0039432454662123</c:v>
                </c:pt>
                <c:pt idx="26">
                  <c:v>-2.0423849764304398</c:v>
                </c:pt>
                <c:pt idx="27">
                  <c:v>-2.0808267073946674</c:v>
                </c:pt>
                <c:pt idx="28">
                  <c:v>-2.1192684383588949</c:v>
                </c:pt>
                <c:pt idx="29">
                  <c:v>-2.1577101693231224</c:v>
                </c:pt>
                <c:pt idx="30">
                  <c:v>-2.19615190028735</c:v>
                </c:pt>
                <c:pt idx="31">
                  <c:v>-2.2345936312515775</c:v>
                </c:pt>
                <c:pt idx="32">
                  <c:v>-2.273035362215805</c:v>
                </c:pt>
                <c:pt idx="33">
                  <c:v>-2.311477093180033</c:v>
                </c:pt>
                <c:pt idx="34">
                  <c:v>-2.3499188241442606</c:v>
                </c:pt>
                <c:pt idx="35">
                  <c:v>-2.3883605551084881</c:v>
                </c:pt>
                <c:pt idx="36">
                  <c:v>-2.4268022860727161</c:v>
                </c:pt>
                <c:pt idx="37">
                  <c:v>-2.4652440170369436</c:v>
                </c:pt>
                <c:pt idx="38">
                  <c:v>-2.5036857480011712</c:v>
                </c:pt>
                <c:pt idx="39">
                  <c:v>-2.5421274789653987</c:v>
                </c:pt>
                <c:pt idx="40">
                  <c:v>-2.5805692099296262</c:v>
                </c:pt>
                <c:pt idx="41">
                  <c:v>-2.6190109408938538</c:v>
                </c:pt>
                <c:pt idx="42">
                  <c:v>-2.6574526718580813</c:v>
                </c:pt>
                <c:pt idx="43">
                  <c:v>-2.6958944028223089</c:v>
                </c:pt>
                <c:pt idx="44">
                  <c:v>-2.7343361337865364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36-4526-A77F-986EE4EC1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78208"/>
        <c:axId val="90118400"/>
      </c:scatterChart>
      <c:scatterChart>
        <c:scatterStyle val="lineMarker"/>
        <c:varyColors val="0"/>
        <c:ser>
          <c:idx val="1"/>
          <c:order val="1"/>
          <c:tx>
            <c:strRef>
              <c:f>'Birra 2'!$Q$51</c:f>
              <c:strCache>
                <c:ptCount val="1"/>
                <c:pt idx="0">
                  <c:v>Ln(diff.Red)(m)</c:v>
                </c:pt>
              </c:strCache>
            </c:strRef>
          </c:tx>
          <c:spPr>
            <a:ln w="4762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'Birra 2'!$O$3:$O$47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2'!$R$3:$R$47</c:f>
              <c:numCache>
                <c:formatCode>General</c:formatCode>
                <c:ptCount val="45"/>
                <c:pt idx="0">
                  <c:v>-0.8867319296326106</c:v>
                </c:pt>
                <c:pt idx="1">
                  <c:v>-1.0356374895067213</c:v>
                </c:pt>
                <c:pt idx="2">
                  <c:v>-1.1177951080848836</c:v>
                </c:pt>
                <c:pt idx="3">
                  <c:v>-1.1874435023747254</c:v>
                </c:pt>
                <c:pt idx="4">
                  <c:v>-1.2623083813388993</c:v>
                </c:pt>
                <c:pt idx="5">
                  <c:v>-1.3205066205818874</c:v>
                </c:pt>
                <c:pt idx="6">
                  <c:v>-1.3509272172825992</c:v>
                </c:pt>
                <c:pt idx="7">
                  <c:v>-1.3903023825174294</c:v>
                </c:pt>
                <c:pt idx="8">
                  <c:v>-1.4105870536889351</c:v>
                </c:pt>
                <c:pt idx="9">
                  <c:v>-1.4524341636244358</c:v>
                </c:pt>
                <c:pt idx="10">
                  <c:v>-1.4916548767777169</c:v>
                </c:pt>
                <c:pt idx="11">
                  <c:v>-1.5050778971098575</c:v>
                </c:pt>
                <c:pt idx="12">
                  <c:v>-1.5417792639602856</c:v>
                </c:pt>
                <c:pt idx="13">
                  <c:v>-1.575036485716768</c:v>
                </c:pt>
                <c:pt idx="14">
                  <c:v>-1.5994875815809324</c:v>
                </c:pt>
                <c:pt idx="15">
                  <c:v>-1.6347557204183902</c:v>
                </c:pt>
                <c:pt idx="16">
                  <c:v>-1.6713133161521878</c:v>
                </c:pt>
                <c:pt idx="17">
                  <c:v>-1.6928195213731514</c:v>
                </c:pt>
                <c:pt idx="18">
                  <c:v>-1.7203694731413821</c:v>
                </c:pt>
                <c:pt idx="19">
                  <c:v>-1.754463684484358</c:v>
                </c:pt>
                <c:pt idx="20">
                  <c:v>-1.7778565640590638</c:v>
                </c:pt>
                <c:pt idx="21">
                  <c:v>-1.8140050781753747</c:v>
                </c:pt>
                <c:pt idx="22">
                  <c:v>-1.8325814637483102</c:v>
                </c:pt>
                <c:pt idx="23">
                  <c:v>-1.8773173575897015</c:v>
                </c:pt>
                <c:pt idx="24">
                  <c:v>-1.9173226922034008</c:v>
                </c:pt>
                <c:pt idx="25">
                  <c:v>-1.9589953886039688</c:v>
                </c:pt>
                <c:pt idx="26">
                  <c:v>-2.0024805005437076</c:v>
                </c:pt>
                <c:pt idx="27">
                  <c:v>-2.0249533563957662</c:v>
                </c:pt>
                <c:pt idx="28">
                  <c:v>-2.0557250150625199</c:v>
                </c:pt>
                <c:pt idx="29">
                  <c:v>-2.0714733720306588</c:v>
                </c:pt>
                <c:pt idx="30">
                  <c:v>-2.1119647333853959</c:v>
                </c:pt>
                <c:pt idx="31">
                  <c:v>-2.1803674602697964</c:v>
                </c:pt>
                <c:pt idx="32">
                  <c:v>-2.2072749131897207</c:v>
                </c:pt>
                <c:pt idx="33">
                  <c:v>-2.234926444520231</c:v>
                </c:pt>
                <c:pt idx="34">
                  <c:v>-2.2827824656978661</c:v>
                </c:pt>
                <c:pt idx="35">
                  <c:v>-2.312635428847547</c:v>
                </c:pt>
                <c:pt idx="36">
                  <c:v>-2.4079456086518722</c:v>
                </c:pt>
                <c:pt idx="37">
                  <c:v>-2.4304184645039304</c:v>
                </c:pt>
                <c:pt idx="38">
                  <c:v>-2.4769384801388235</c:v>
                </c:pt>
                <c:pt idx="39">
                  <c:v>-2.5010360317178839</c:v>
                </c:pt>
                <c:pt idx="40">
                  <c:v>-2.6172958378337459</c:v>
                </c:pt>
                <c:pt idx="41">
                  <c:v>-2.6882475738060303</c:v>
                </c:pt>
                <c:pt idx="42">
                  <c:v>-2.7806208939370456</c:v>
                </c:pt>
                <c:pt idx="43">
                  <c:v>-2.864704011147587</c:v>
                </c:pt>
                <c:pt idx="44">
                  <c:v>-2.9565115604007097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36-4526-A77F-986EE4EC1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78208"/>
        <c:axId val="90118400"/>
      </c:scatterChart>
      <c:valAx>
        <c:axId val="9007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layout>
            <c:manualLayout>
              <c:xMode val="edge"/>
              <c:yMode val="edge"/>
              <c:x val="0.865371902873451"/>
              <c:y val="0.120652016666291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90118400"/>
        <c:crosses val="autoZero"/>
        <c:crossBetween val="midCat"/>
      </c:valAx>
      <c:valAx>
        <c:axId val="9011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0782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con retta della regressione prova2(Red)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3368050406933"/>
          <c:y val="0.21273218294364685"/>
          <c:w val="0.75426601881309674"/>
          <c:h val="0.747937856196082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'Birra 2'!$R$51</c:f>
              <c:strCache>
                <c:ptCount val="1"/>
                <c:pt idx="0">
                  <c:v>y stimata</c:v>
                </c:pt>
              </c:strCache>
            </c:strRef>
          </c:tx>
          <c:marker>
            <c:symbol val="none"/>
          </c:marker>
          <c:xVal>
            <c:numRef>
              <c:f>'Birra 2'!$N$52:$N$96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2'!$R$52:$R$96</c:f>
              <c:numCache>
                <c:formatCode>General</c:formatCode>
                <c:ptCount val="45"/>
                <c:pt idx="0">
                  <c:v>-0.99673997546691762</c:v>
                </c:pt>
                <c:pt idx="1">
                  <c:v>-1.0274859888099592</c:v>
                </c:pt>
                <c:pt idx="2">
                  <c:v>-1.0582320021530007</c:v>
                </c:pt>
                <c:pt idx="3">
                  <c:v>-1.0889780154960422</c:v>
                </c:pt>
                <c:pt idx="4">
                  <c:v>-1.1197240288390837</c:v>
                </c:pt>
                <c:pt idx="5">
                  <c:v>-1.1504700421821252</c:v>
                </c:pt>
                <c:pt idx="6">
                  <c:v>-1.1812160555251667</c:v>
                </c:pt>
                <c:pt idx="7">
                  <c:v>-1.2119620688682082</c:v>
                </c:pt>
                <c:pt idx="8">
                  <c:v>-1.2427080822112497</c:v>
                </c:pt>
                <c:pt idx="9">
                  <c:v>-1.2734540955542912</c:v>
                </c:pt>
                <c:pt idx="10">
                  <c:v>-1.3042001088973327</c:v>
                </c:pt>
                <c:pt idx="11">
                  <c:v>-1.3349461222403742</c:v>
                </c:pt>
                <c:pt idx="12">
                  <c:v>-1.3656921355834157</c:v>
                </c:pt>
                <c:pt idx="13">
                  <c:v>-1.3964381489264572</c:v>
                </c:pt>
                <c:pt idx="14">
                  <c:v>-1.4271841622694987</c:v>
                </c:pt>
                <c:pt idx="15">
                  <c:v>-1.4579301756125402</c:v>
                </c:pt>
                <c:pt idx="16">
                  <c:v>-1.4886761889555817</c:v>
                </c:pt>
                <c:pt idx="17">
                  <c:v>-1.5194222022986232</c:v>
                </c:pt>
                <c:pt idx="18">
                  <c:v>-1.5501682156416647</c:v>
                </c:pt>
                <c:pt idx="19">
                  <c:v>-1.5809142289847065</c:v>
                </c:pt>
                <c:pt idx="20">
                  <c:v>-1.611660242327748</c:v>
                </c:pt>
                <c:pt idx="21">
                  <c:v>-1.6424062556707895</c:v>
                </c:pt>
                <c:pt idx="22">
                  <c:v>-1.673152269013831</c:v>
                </c:pt>
                <c:pt idx="23">
                  <c:v>-1.7038982823568725</c:v>
                </c:pt>
                <c:pt idx="24">
                  <c:v>-1.734644295699914</c:v>
                </c:pt>
                <c:pt idx="25">
                  <c:v>-1.7653903090429555</c:v>
                </c:pt>
                <c:pt idx="26">
                  <c:v>-1.7961363223859972</c:v>
                </c:pt>
                <c:pt idx="27">
                  <c:v>-1.8268823357290387</c:v>
                </c:pt>
                <c:pt idx="28">
                  <c:v>-1.8576283490720802</c:v>
                </c:pt>
                <c:pt idx="29">
                  <c:v>-1.8883743624151217</c:v>
                </c:pt>
                <c:pt idx="30">
                  <c:v>-1.9191203757581632</c:v>
                </c:pt>
                <c:pt idx="31">
                  <c:v>-1.9498663891012047</c:v>
                </c:pt>
                <c:pt idx="32">
                  <c:v>-1.9806124024442462</c:v>
                </c:pt>
                <c:pt idx="33">
                  <c:v>-2.0113584157872877</c:v>
                </c:pt>
                <c:pt idx="34">
                  <c:v>-2.0421044291303292</c:v>
                </c:pt>
                <c:pt idx="35">
                  <c:v>-2.0728504424733707</c:v>
                </c:pt>
                <c:pt idx="36">
                  <c:v>-2.1035964558164122</c:v>
                </c:pt>
                <c:pt idx="37">
                  <c:v>-2.1343424691594537</c:v>
                </c:pt>
                <c:pt idx="38">
                  <c:v>-2.1650884825024952</c:v>
                </c:pt>
                <c:pt idx="39">
                  <c:v>-2.1958344958455367</c:v>
                </c:pt>
                <c:pt idx="40">
                  <c:v>-2.2265805091885782</c:v>
                </c:pt>
                <c:pt idx="41">
                  <c:v>-2.2573265225316197</c:v>
                </c:pt>
                <c:pt idx="42">
                  <c:v>-2.2880725358746612</c:v>
                </c:pt>
                <c:pt idx="43">
                  <c:v>-2.3188185492177027</c:v>
                </c:pt>
                <c:pt idx="44">
                  <c:v>-2.3495645625607442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71-4B44-9DCA-662AC794A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27744"/>
        <c:axId val="90139264"/>
      </c:scatterChart>
      <c:scatterChart>
        <c:scatterStyle val="lineMarker"/>
        <c:varyColors val="0"/>
        <c:ser>
          <c:idx val="1"/>
          <c:order val="1"/>
          <c:tx>
            <c:strRef>
              <c:f>'Birra 2'!$Q$51</c:f>
              <c:strCache>
                <c:ptCount val="1"/>
                <c:pt idx="0">
                  <c:v>Ln(diff.Red)(m)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'Birra 2'!$N$52:$N$96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2'!$Q$52:$Q$96</c:f>
              <c:numCache>
                <c:formatCode>General</c:formatCode>
                <c:ptCount val="45"/>
                <c:pt idx="0">
                  <c:v>-0.87466905718333554</c:v>
                </c:pt>
                <c:pt idx="1">
                  <c:v>-0.95972028980149116</c:v>
                </c:pt>
                <c:pt idx="2">
                  <c:v>-1.0356374895067213</c:v>
                </c:pt>
                <c:pt idx="3">
                  <c:v>-1.0788096613719298</c:v>
                </c:pt>
                <c:pt idx="4">
                  <c:v>-1.1239300966523995</c:v>
                </c:pt>
                <c:pt idx="5">
                  <c:v>-1.155182640156504</c:v>
                </c:pt>
                <c:pt idx="6">
                  <c:v>-1.1776554960085626</c:v>
                </c:pt>
                <c:pt idx="7">
                  <c:v>-1.2173958246580765</c:v>
                </c:pt>
                <c:pt idx="8">
                  <c:v>-1.2517634681622845</c:v>
                </c:pt>
                <c:pt idx="9">
                  <c:v>-1.287354413264987</c:v>
                </c:pt>
                <c:pt idx="10">
                  <c:v>-1.3470736479666092</c:v>
                </c:pt>
                <c:pt idx="11">
                  <c:v>-1.3862943611198906</c:v>
                </c:pt>
                <c:pt idx="12">
                  <c:v>-1.422958345491482</c:v>
                </c:pt>
                <c:pt idx="13">
                  <c:v>-1.4481697648379781</c:v>
                </c:pt>
                <c:pt idx="14">
                  <c:v>-1.4696759700589417</c:v>
                </c:pt>
                <c:pt idx="15">
                  <c:v>-1.4828052615007346</c:v>
                </c:pt>
                <c:pt idx="16">
                  <c:v>-1.5324768712979719</c:v>
                </c:pt>
                <c:pt idx="17">
                  <c:v>-1.5606477482646683</c:v>
                </c:pt>
                <c:pt idx="18">
                  <c:v>-1.579879110192556</c:v>
                </c:pt>
                <c:pt idx="19">
                  <c:v>-1.6094379124341003</c:v>
                </c:pt>
                <c:pt idx="20">
                  <c:v>-1.6094379124341003</c:v>
                </c:pt>
                <c:pt idx="21">
                  <c:v>-1.6450650900772514</c:v>
                </c:pt>
                <c:pt idx="22">
                  <c:v>-1.6713133161521878</c:v>
                </c:pt>
                <c:pt idx="23">
                  <c:v>-1.7037485919053417</c:v>
                </c:pt>
                <c:pt idx="24">
                  <c:v>-1.7259717286900518</c:v>
                </c:pt>
                <c:pt idx="25">
                  <c:v>-1.754463684484358</c:v>
                </c:pt>
                <c:pt idx="26">
                  <c:v>-1.7719568419318752</c:v>
                </c:pt>
                <c:pt idx="27">
                  <c:v>-1.8018098050815563</c:v>
                </c:pt>
                <c:pt idx="28">
                  <c:v>-1.8263509139976741</c:v>
                </c:pt>
                <c:pt idx="29">
                  <c:v>-1.8643301620628905</c:v>
                </c:pt>
                <c:pt idx="30">
                  <c:v>-1.8904754421672127</c:v>
                </c:pt>
                <c:pt idx="31">
                  <c:v>-1.9105430052180219</c:v>
                </c:pt>
                <c:pt idx="32">
                  <c:v>-1.9519282213808764</c:v>
                </c:pt>
                <c:pt idx="33">
                  <c:v>-2.0024805005437076</c:v>
                </c:pt>
                <c:pt idx="34">
                  <c:v>-2.0174061507603831</c:v>
                </c:pt>
                <c:pt idx="35">
                  <c:v>-2.0479428746204649</c:v>
                </c:pt>
                <c:pt idx="36">
                  <c:v>-2.0955709236097193</c:v>
                </c:pt>
                <c:pt idx="37">
                  <c:v>-2.1370706545164722</c:v>
                </c:pt>
                <c:pt idx="38">
                  <c:v>-2.1628231506188871</c:v>
                </c:pt>
                <c:pt idx="39">
                  <c:v>-2.1982250776698029</c:v>
                </c:pt>
                <c:pt idx="40">
                  <c:v>-2.2164073967529934</c:v>
                </c:pt>
                <c:pt idx="41">
                  <c:v>-2.2537949288246137</c:v>
                </c:pt>
                <c:pt idx="42">
                  <c:v>-2.312635428847547</c:v>
                </c:pt>
                <c:pt idx="43">
                  <c:v>-2.3434070875143007</c:v>
                </c:pt>
                <c:pt idx="44">
                  <c:v>-2.375155785828881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71-4B44-9DCA-662AC794A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27744"/>
        <c:axId val="90139264"/>
      </c:scatterChart>
      <c:valAx>
        <c:axId val="9012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layout>
            <c:manualLayout>
              <c:xMode val="edge"/>
              <c:yMode val="edge"/>
              <c:x val="0.78655888954218767"/>
              <c:y val="0.1313769419241393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90139264"/>
        <c:crosses val="autoZero"/>
        <c:crossBetween val="midCat"/>
      </c:valAx>
      <c:valAx>
        <c:axId val="90139264"/>
        <c:scaling>
          <c:orientation val="minMax"/>
          <c:max val="-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27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332583725455754"/>
          <c:y val="0.53681315800043738"/>
          <c:w val="0.29213238059851454"/>
          <c:h val="0.110402933917677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022440944881889"/>
          <c:y val="0.15313684747739886"/>
          <c:w val="0.61340748031496051"/>
          <c:h val="0.6892166083406237"/>
        </c:manualLayout>
      </c:layout>
      <c:scatterChart>
        <c:scatterStyle val="smoothMarker"/>
        <c:varyColors val="0"/>
        <c:ser>
          <c:idx val="0"/>
          <c:order val="0"/>
          <c:tx>
            <c:v>Coca Cola(m)</c:v>
          </c:tx>
          <c:marker>
            <c:symbol val="none"/>
          </c:marker>
          <c:xVal>
            <c:numRef>
              <c:f>'Coca Cola'!$B$3:$B$9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'Coca Cola'!$D$3:$D$9</c:f>
              <c:numCache>
                <c:formatCode>General</c:formatCode>
                <c:ptCount val="7"/>
                <c:pt idx="0">
                  <c:v>0.4</c:v>
                </c:pt>
                <c:pt idx="1">
                  <c:v>0.375</c:v>
                </c:pt>
                <c:pt idx="2">
                  <c:v>0.32</c:v>
                </c:pt>
                <c:pt idx="3">
                  <c:v>0.255</c:v>
                </c:pt>
                <c:pt idx="4">
                  <c:v>0.19500000000000001</c:v>
                </c:pt>
                <c:pt idx="5">
                  <c:v>0.17499999999999999</c:v>
                </c:pt>
                <c:pt idx="6">
                  <c:v>0.17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66-4933-BA5A-B5293D94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0816"/>
        <c:axId val="90292608"/>
      </c:scatterChart>
      <c:valAx>
        <c:axId val="902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292608"/>
        <c:crosses val="autoZero"/>
        <c:crossBetween val="midCat"/>
      </c:valAx>
      <c:valAx>
        <c:axId val="9029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290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Alpen</a:t>
            </a:r>
            <a:r>
              <a:rPr lang="en-US" baseline="0"/>
              <a:t> prova 2(m)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575172659043465"/>
          <c:y val="0.17774277229266636"/>
          <c:w val="0.73740754805154807"/>
          <c:h val="0.63867948599819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'Birra 1'!$D$41</c:f>
              <c:strCache>
                <c:ptCount val="1"/>
                <c:pt idx="0">
                  <c:v>Alpen(m)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'Birra 1'!$B$42:$B$74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1'!$D$42:$D$74</c:f>
              <c:numCache>
                <c:formatCode>General</c:formatCode>
                <c:ptCount val="33"/>
                <c:pt idx="0">
                  <c:v>0.43700000000000006</c:v>
                </c:pt>
                <c:pt idx="1">
                  <c:v>0.435</c:v>
                </c:pt>
                <c:pt idx="2">
                  <c:v>0.43</c:v>
                </c:pt>
                <c:pt idx="3">
                  <c:v>0.42499999999999999</c:v>
                </c:pt>
                <c:pt idx="4">
                  <c:v>0.42</c:v>
                </c:pt>
                <c:pt idx="5">
                  <c:v>0.41499999999999998</c:v>
                </c:pt>
                <c:pt idx="6">
                  <c:v>0.41</c:v>
                </c:pt>
                <c:pt idx="7">
                  <c:v>0.40500000000000003</c:v>
                </c:pt>
                <c:pt idx="8">
                  <c:v>0.39799999999999996</c:v>
                </c:pt>
                <c:pt idx="9">
                  <c:v>0.39299999999999996</c:v>
                </c:pt>
                <c:pt idx="10">
                  <c:v>0.38500000000000001</c:v>
                </c:pt>
                <c:pt idx="11">
                  <c:v>0.38299999999999995</c:v>
                </c:pt>
                <c:pt idx="12">
                  <c:v>0.38</c:v>
                </c:pt>
                <c:pt idx="13">
                  <c:v>0.375</c:v>
                </c:pt>
                <c:pt idx="14">
                  <c:v>0.37</c:v>
                </c:pt>
                <c:pt idx="15">
                  <c:v>0.36700000000000005</c:v>
                </c:pt>
                <c:pt idx="16">
                  <c:v>0.36499999999999999</c:v>
                </c:pt>
                <c:pt idx="17">
                  <c:v>0.36</c:v>
                </c:pt>
                <c:pt idx="18">
                  <c:v>0.35499999999999998</c:v>
                </c:pt>
                <c:pt idx="19">
                  <c:v>0.35</c:v>
                </c:pt>
                <c:pt idx="20">
                  <c:v>0.34700000000000003</c:v>
                </c:pt>
                <c:pt idx="21">
                  <c:v>0.34499999999999997</c:v>
                </c:pt>
                <c:pt idx="22">
                  <c:v>0.34299999999999997</c:v>
                </c:pt>
                <c:pt idx="23">
                  <c:v>0.34</c:v>
                </c:pt>
                <c:pt idx="24">
                  <c:v>0.33500000000000002</c:v>
                </c:pt>
                <c:pt idx="25">
                  <c:v>0.33</c:v>
                </c:pt>
                <c:pt idx="26">
                  <c:v>0.32700000000000001</c:v>
                </c:pt>
                <c:pt idx="27">
                  <c:v>0.32500000000000001</c:v>
                </c:pt>
                <c:pt idx="28">
                  <c:v>0.32299999999999995</c:v>
                </c:pt>
                <c:pt idx="29">
                  <c:v>0.32</c:v>
                </c:pt>
                <c:pt idx="30">
                  <c:v>0.31</c:v>
                </c:pt>
                <c:pt idx="31">
                  <c:v>0.30499999999999999</c:v>
                </c:pt>
                <c:pt idx="32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31-4A37-B630-A48FEF541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41920"/>
        <c:axId val="81443840"/>
      </c:scatterChart>
      <c:valAx>
        <c:axId val="8144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1443840"/>
        <c:crosses val="autoZero"/>
        <c:crossBetween val="midCat"/>
      </c:valAx>
      <c:valAx>
        <c:axId val="81443840"/>
        <c:scaling>
          <c:orientation val="minMax"/>
          <c:min val="0.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Altezza</a:t>
                </a:r>
                <a:r>
                  <a:rPr lang="it-IT" baseline="0"/>
                  <a:t> (m)</a:t>
                </a: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4419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Ln(Coca)(m)</c:v>
          </c:tx>
          <c:marker>
            <c:symbol val="none"/>
          </c:marker>
          <c:xVal>
            <c:numRef>
              <c:f>'Coca Cola'!$B$3:$B$9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'Coca Cola'!$E$3:$E$9</c:f>
              <c:numCache>
                <c:formatCode>General</c:formatCode>
                <c:ptCount val="7"/>
                <c:pt idx="0">
                  <c:v>-0.916290731874155</c:v>
                </c:pt>
                <c:pt idx="1">
                  <c:v>-0.98082925301172619</c:v>
                </c:pt>
                <c:pt idx="2">
                  <c:v>-1.1394342831883648</c:v>
                </c:pt>
                <c:pt idx="3">
                  <c:v>-1.3664917338237108</c:v>
                </c:pt>
                <c:pt idx="4">
                  <c:v>-1.6347557204183902</c:v>
                </c:pt>
                <c:pt idx="5">
                  <c:v>-1.742969305058623</c:v>
                </c:pt>
                <c:pt idx="6">
                  <c:v>-1.7719568419318752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65-41EA-95BD-03903CA9E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89824"/>
        <c:axId val="90191360"/>
      </c:scatterChart>
      <c:valAx>
        <c:axId val="9018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191360"/>
        <c:crosses val="autoZero"/>
        <c:crossBetween val="midCat"/>
      </c:valAx>
      <c:valAx>
        <c:axId val="9019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89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'Coca Cola'!$R$2</c:f>
              <c:strCache>
                <c:ptCount val="1"/>
                <c:pt idx="0">
                  <c:v>Diff.Coca(m)</c:v>
                </c:pt>
              </c:strCache>
            </c:strRef>
          </c:tx>
          <c:marker>
            <c:symbol val="none"/>
          </c:marker>
          <c:xVal>
            <c:numRef>
              <c:f>'Coca Cola'!$P$3:$P$9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'Coca Cola'!$R$3:$R$9</c:f>
              <c:numCache>
                <c:formatCode>General</c:formatCode>
                <c:ptCount val="7"/>
                <c:pt idx="0">
                  <c:v>0.29499999999999998</c:v>
                </c:pt>
                <c:pt idx="1">
                  <c:v>0.25700000000000001</c:v>
                </c:pt>
                <c:pt idx="2">
                  <c:v>0.18600000000000003</c:v>
                </c:pt>
                <c:pt idx="3">
                  <c:v>0.105</c:v>
                </c:pt>
                <c:pt idx="4">
                  <c:v>0.04</c:v>
                </c:pt>
                <c:pt idx="5">
                  <c:v>1.3000000000000001E-2</c:v>
                </c:pt>
                <c:pt idx="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5C-4158-9576-78F667F23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15552"/>
        <c:axId val="90217088"/>
      </c:scatterChart>
      <c:valAx>
        <c:axId val="902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217088"/>
        <c:crosses val="autoZero"/>
        <c:crossBetween val="midCat"/>
      </c:valAx>
      <c:valAx>
        <c:axId val="9021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215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'Coca Cola'!$S$2</c:f>
              <c:strCache>
                <c:ptCount val="1"/>
                <c:pt idx="0">
                  <c:v>Ln(Diff.Coca)(m)</c:v>
                </c:pt>
              </c:strCache>
            </c:strRef>
          </c:tx>
          <c:marker>
            <c:symbol val="none"/>
          </c:marker>
          <c:xVal>
            <c:numRef>
              <c:f>'Coca Cola'!$P$3:$P$9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'Coca Cola'!$S$3:$S$8</c:f>
              <c:numCache>
                <c:formatCode>General</c:formatCode>
                <c:ptCount val="6"/>
                <c:pt idx="0">
                  <c:v>-1.2207799226423173</c:v>
                </c:pt>
                <c:pt idx="1">
                  <c:v>-1.3586791940869172</c:v>
                </c:pt>
                <c:pt idx="2">
                  <c:v>-1.6820086052689356</c:v>
                </c:pt>
                <c:pt idx="3">
                  <c:v>-2.2537949288246137</c:v>
                </c:pt>
                <c:pt idx="4">
                  <c:v>-3.2188758248682006</c:v>
                </c:pt>
                <c:pt idx="5">
                  <c:v>-4.3428059215206005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47-4911-A79C-784BA6F60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10912"/>
        <c:axId val="90341376"/>
      </c:scatterChart>
      <c:valAx>
        <c:axId val="9031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341376"/>
        <c:crosses val="autoZero"/>
        <c:crossBetween val="midCat"/>
      </c:valAx>
      <c:valAx>
        <c:axId val="9034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310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'Birra 1'!$D$83</c:f>
              <c:strCache>
                <c:ptCount val="1"/>
                <c:pt idx="0">
                  <c:v>Alpen (m)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'Birra 1'!$B$84:$B$116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1'!$D$84:$D$116</c:f>
              <c:numCache>
                <c:formatCode>General</c:formatCode>
                <c:ptCount val="33"/>
                <c:pt idx="0">
                  <c:v>0.43700000000000006</c:v>
                </c:pt>
                <c:pt idx="1">
                  <c:v>0.42749999999999999</c:v>
                </c:pt>
                <c:pt idx="2">
                  <c:v>0.41749999999999998</c:v>
                </c:pt>
                <c:pt idx="3">
                  <c:v>0.41000000000000003</c:v>
                </c:pt>
                <c:pt idx="4">
                  <c:v>0.40500000000000003</c:v>
                </c:pt>
                <c:pt idx="5">
                  <c:v>0.39749999999999996</c:v>
                </c:pt>
                <c:pt idx="6">
                  <c:v>0.39249999999999996</c:v>
                </c:pt>
                <c:pt idx="7">
                  <c:v>0.38500000000000001</c:v>
                </c:pt>
                <c:pt idx="8">
                  <c:v>0.379</c:v>
                </c:pt>
                <c:pt idx="9">
                  <c:v>0.37149999999999994</c:v>
                </c:pt>
                <c:pt idx="10">
                  <c:v>0.36499999999999999</c:v>
                </c:pt>
                <c:pt idx="11">
                  <c:v>0.36149999999999999</c:v>
                </c:pt>
                <c:pt idx="12">
                  <c:v>0.36</c:v>
                </c:pt>
                <c:pt idx="13">
                  <c:v>0.35499999999999998</c:v>
                </c:pt>
                <c:pt idx="14">
                  <c:v>0.35250000000000004</c:v>
                </c:pt>
                <c:pt idx="15">
                  <c:v>0.34850000000000003</c:v>
                </c:pt>
                <c:pt idx="16">
                  <c:v>0.34499999999999997</c:v>
                </c:pt>
                <c:pt idx="17">
                  <c:v>0.33999999999999997</c:v>
                </c:pt>
                <c:pt idx="18">
                  <c:v>0.33499999999999996</c:v>
                </c:pt>
                <c:pt idx="19">
                  <c:v>0.32999999999999996</c:v>
                </c:pt>
                <c:pt idx="20">
                  <c:v>0.32350000000000001</c:v>
                </c:pt>
                <c:pt idx="21">
                  <c:v>0.31999999999999995</c:v>
                </c:pt>
                <c:pt idx="22">
                  <c:v>0.3165</c:v>
                </c:pt>
                <c:pt idx="23">
                  <c:v>0.3125</c:v>
                </c:pt>
                <c:pt idx="24">
                  <c:v>0.3075</c:v>
                </c:pt>
                <c:pt idx="25">
                  <c:v>0.30249999999999999</c:v>
                </c:pt>
                <c:pt idx="26">
                  <c:v>0.29849999999999999</c:v>
                </c:pt>
                <c:pt idx="27">
                  <c:v>0.29500000000000004</c:v>
                </c:pt>
                <c:pt idx="28">
                  <c:v>0.29149999999999998</c:v>
                </c:pt>
                <c:pt idx="29">
                  <c:v>0.28500000000000003</c:v>
                </c:pt>
                <c:pt idx="30">
                  <c:v>0.27749999999999997</c:v>
                </c:pt>
                <c:pt idx="31">
                  <c:v>0.27249999999999996</c:v>
                </c:pt>
                <c:pt idx="32">
                  <c:v>0.26749999999999996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F5-4DDA-9E6A-A5411BD944A4}"/>
            </c:ext>
          </c:extLst>
        </c:ser>
        <c:ser>
          <c:idx val="1"/>
          <c:order val="1"/>
          <c:tx>
            <c:strRef>
              <c:f>'Birra 2'!$D$102</c:f>
              <c:strCache>
                <c:ptCount val="1"/>
                <c:pt idx="0">
                  <c:v>Red(m)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'Birra 2'!$B$103:$B$147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2'!$D$103:$D$147</c:f>
              <c:numCache>
                <c:formatCode>General</c:formatCode>
                <c:ptCount val="45"/>
                <c:pt idx="0">
                  <c:v>0.43700000000000006</c:v>
                </c:pt>
                <c:pt idx="1">
                  <c:v>0.41500000000000004</c:v>
                </c:pt>
                <c:pt idx="2">
                  <c:v>0.40500000000000003</c:v>
                </c:pt>
                <c:pt idx="3">
                  <c:v>0.40149999999999997</c:v>
                </c:pt>
                <c:pt idx="4">
                  <c:v>0.39500000000000002</c:v>
                </c:pt>
                <c:pt idx="5">
                  <c:v>0.39149999999999996</c:v>
                </c:pt>
                <c:pt idx="6">
                  <c:v>0.38949999999999996</c:v>
                </c:pt>
                <c:pt idx="7">
                  <c:v>0.38649999999999995</c:v>
                </c:pt>
                <c:pt idx="8">
                  <c:v>0.38500000000000001</c:v>
                </c:pt>
                <c:pt idx="9">
                  <c:v>0.38</c:v>
                </c:pt>
                <c:pt idx="10">
                  <c:v>0.3725</c:v>
                </c:pt>
                <c:pt idx="11">
                  <c:v>0.36899999999999999</c:v>
                </c:pt>
                <c:pt idx="12">
                  <c:v>0.36499999999999999</c:v>
                </c:pt>
                <c:pt idx="13">
                  <c:v>0.36099999999999999</c:v>
                </c:pt>
                <c:pt idx="14">
                  <c:v>0.35749999999999998</c:v>
                </c:pt>
                <c:pt idx="15">
                  <c:v>0.35399999999999998</c:v>
                </c:pt>
                <c:pt idx="16">
                  <c:v>0.34899999999999998</c:v>
                </c:pt>
                <c:pt idx="17">
                  <c:v>0.34599999999999997</c:v>
                </c:pt>
                <c:pt idx="18">
                  <c:v>0.34350000000000003</c:v>
                </c:pt>
                <c:pt idx="19">
                  <c:v>0.34099999999999997</c:v>
                </c:pt>
                <c:pt idx="20">
                  <c:v>0.33999999999999997</c:v>
                </c:pt>
                <c:pt idx="21">
                  <c:v>0.33499999999999996</c:v>
                </c:pt>
                <c:pt idx="22">
                  <c:v>0.33299999999999996</c:v>
                </c:pt>
                <c:pt idx="23">
                  <c:v>0.32799999999999996</c:v>
                </c:pt>
                <c:pt idx="24">
                  <c:v>0.32450000000000001</c:v>
                </c:pt>
                <c:pt idx="25">
                  <c:v>0.32</c:v>
                </c:pt>
                <c:pt idx="26">
                  <c:v>0.3165</c:v>
                </c:pt>
                <c:pt idx="27">
                  <c:v>0.3135</c:v>
                </c:pt>
                <c:pt idx="28">
                  <c:v>0.31</c:v>
                </c:pt>
                <c:pt idx="29">
                  <c:v>0.30649999999999999</c:v>
                </c:pt>
                <c:pt idx="30">
                  <c:v>0.30299999999999999</c:v>
                </c:pt>
                <c:pt idx="31">
                  <c:v>0.29849999999999999</c:v>
                </c:pt>
                <c:pt idx="32">
                  <c:v>0.29500000000000004</c:v>
                </c:pt>
                <c:pt idx="33">
                  <c:v>0.29149999999999998</c:v>
                </c:pt>
                <c:pt idx="34">
                  <c:v>0.28900000000000003</c:v>
                </c:pt>
                <c:pt idx="35">
                  <c:v>0.28649999999999998</c:v>
                </c:pt>
                <c:pt idx="36">
                  <c:v>0.28000000000000003</c:v>
                </c:pt>
                <c:pt idx="37">
                  <c:v>0.27649999999999997</c:v>
                </c:pt>
                <c:pt idx="38">
                  <c:v>0.27400000000000002</c:v>
                </c:pt>
                <c:pt idx="39">
                  <c:v>0.27149999999999996</c:v>
                </c:pt>
                <c:pt idx="40">
                  <c:v>0.26650000000000001</c:v>
                </c:pt>
                <c:pt idx="41">
                  <c:v>0.26250000000000001</c:v>
                </c:pt>
                <c:pt idx="42">
                  <c:v>0.25750000000000001</c:v>
                </c:pt>
                <c:pt idx="43">
                  <c:v>0.254</c:v>
                </c:pt>
                <c:pt idx="44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F5-4DDA-9E6A-A5411BD94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69024"/>
        <c:axId val="90375296"/>
      </c:scatterChart>
      <c:valAx>
        <c:axId val="90369024"/>
        <c:scaling>
          <c:orientation val="minMax"/>
        </c:scaling>
        <c:delete val="0"/>
        <c:axPos val="b"/>
        <c:title>
          <c:overlay val="0"/>
        </c:title>
        <c:numFmt formatCode="0.0" sourceLinked="1"/>
        <c:majorTickMark val="out"/>
        <c:minorTickMark val="none"/>
        <c:tickLblPos val="nextTo"/>
        <c:crossAx val="90375296"/>
        <c:crosses val="autoZero"/>
        <c:crossBetween val="midCat"/>
      </c:valAx>
      <c:valAx>
        <c:axId val="90375296"/>
        <c:scaling>
          <c:orientation val="minMax"/>
          <c:min val="0.2"/>
        </c:scaling>
        <c:delete val="0"/>
        <c:axPos val="l"/>
        <c:majorGridlines/>
        <c:minorGridlines/>
        <c:title>
          <c:overlay val="0"/>
        </c:title>
        <c:numFmt formatCode="General" sourceLinked="1"/>
        <c:majorTickMark val="out"/>
        <c:minorTickMark val="none"/>
        <c:tickLblPos val="nextTo"/>
        <c:crossAx val="903690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it-IT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'Birra 1'!$E$83</c:f>
              <c:strCache>
                <c:ptCount val="1"/>
                <c:pt idx="0">
                  <c:v>Ln(Alpen)(m)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'Birra 1'!$B$84:$B$116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1'!$E$84:$E$115</c:f>
              <c:numCache>
                <c:formatCode>General</c:formatCode>
                <c:ptCount val="32"/>
                <c:pt idx="0">
                  <c:v>-0.82782208388654677</c:v>
                </c:pt>
                <c:pt idx="1">
                  <c:v>-0.84980099060532222</c:v>
                </c:pt>
                <c:pt idx="2">
                  <c:v>-0.87347073469122694</c:v>
                </c:pt>
                <c:pt idx="3">
                  <c:v>-0.89159811928378352</c:v>
                </c:pt>
                <c:pt idx="4">
                  <c:v>-0.90386821187559785</c:v>
                </c:pt>
                <c:pt idx="5">
                  <c:v>-0.92256034488775052</c:v>
                </c:pt>
                <c:pt idx="6">
                  <c:v>-0.93521874175967401</c:v>
                </c:pt>
                <c:pt idx="7">
                  <c:v>-0.95451194469435285</c:v>
                </c:pt>
                <c:pt idx="8">
                  <c:v>-0.97021907389971074</c:v>
                </c:pt>
                <c:pt idx="9">
                  <c:v>-0.99020641482432337</c:v>
                </c:pt>
                <c:pt idx="10">
                  <c:v>-1.0078579253996456</c:v>
                </c:pt>
                <c:pt idx="11">
                  <c:v>-1.0174932373833177</c:v>
                </c:pt>
                <c:pt idx="12">
                  <c:v>-1.0216512475319814</c:v>
                </c:pt>
                <c:pt idx="13">
                  <c:v>-1.0356374895067213</c:v>
                </c:pt>
                <c:pt idx="14">
                  <c:v>-1.0427046567298137</c:v>
                </c:pt>
                <c:pt idx="15">
                  <c:v>-1.0541170487815583</c:v>
                </c:pt>
                <c:pt idx="16">
                  <c:v>-1.0642108619507773</c:v>
                </c:pt>
                <c:pt idx="17">
                  <c:v>-1.07880966137193</c:v>
                </c:pt>
                <c:pt idx="18">
                  <c:v>-1.0936247471570708</c:v>
                </c:pt>
                <c:pt idx="19">
                  <c:v>-1.1086626245216114</c:v>
                </c:pt>
                <c:pt idx="20">
                  <c:v>-1.1285561650411817</c:v>
                </c:pt>
                <c:pt idx="21">
                  <c:v>-1.139434283188365</c:v>
                </c:pt>
                <c:pt idx="22">
                  <c:v>-1.1504320373979062</c:v>
                </c:pt>
                <c:pt idx="23">
                  <c:v>-1.1631508098056809</c:v>
                </c:pt>
                <c:pt idx="24">
                  <c:v>-1.1792801917355644</c:v>
                </c:pt>
                <c:pt idx="25">
                  <c:v>-1.195674001511241</c:v>
                </c:pt>
                <c:pt idx="26">
                  <c:v>-1.2089853461494804</c:v>
                </c:pt>
                <c:pt idx="27">
                  <c:v>-1.2207799226423171</c:v>
                </c:pt>
                <c:pt idx="28">
                  <c:v>-1.23271527319159</c:v>
                </c:pt>
                <c:pt idx="29">
                  <c:v>-1.2552660987134865</c:v>
                </c:pt>
                <c:pt idx="30">
                  <c:v>-1.281934345795648</c:v>
                </c:pt>
                <c:pt idx="31">
                  <c:v>-1.3001166648788385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A0-4C4C-B6C5-D6B25769CC85}"/>
            </c:ext>
          </c:extLst>
        </c:ser>
        <c:ser>
          <c:idx val="1"/>
          <c:order val="1"/>
          <c:tx>
            <c:strRef>
              <c:f>'Birra 2'!$E$102</c:f>
              <c:strCache>
                <c:ptCount val="1"/>
                <c:pt idx="0">
                  <c:v>Ln(Red) (m)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'Birra 2'!$B$103:$B$147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2'!$E$103:$E$147</c:f>
              <c:numCache>
                <c:formatCode>General</c:formatCode>
                <c:ptCount val="45"/>
                <c:pt idx="0">
                  <c:v>-0.82782208388654677</c:v>
                </c:pt>
                <c:pt idx="1">
                  <c:v>-0.87947675875143871</c:v>
                </c:pt>
                <c:pt idx="2">
                  <c:v>-0.90386821187559785</c:v>
                </c:pt>
                <c:pt idx="3">
                  <c:v>-0.91254774559532081</c:v>
                </c:pt>
                <c:pt idx="4">
                  <c:v>-0.92886951408101515</c:v>
                </c:pt>
                <c:pt idx="5">
                  <c:v>-0.93776976355127939</c:v>
                </c:pt>
                <c:pt idx="6">
                  <c:v>-0.94289141367133422</c:v>
                </c:pt>
                <c:pt idx="7">
                  <c:v>-0.95062341095466052</c:v>
                </c:pt>
                <c:pt idx="8">
                  <c:v>-0.95451194469435285</c:v>
                </c:pt>
                <c:pt idx="9">
                  <c:v>-0.96758402626170559</c:v>
                </c:pt>
                <c:pt idx="10">
                  <c:v>-0.98751824116252285</c:v>
                </c:pt>
                <c:pt idx="11">
                  <c:v>-0.99695863494160986</c:v>
                </c:pt>
                <c:pt idx="12">
                  <c:v>-1.0078579253996456</c:v>
                </c:pt>
                <c:pt idx="13">
                  <c:v>-1.0188773206492561</c:v>
                </c:pt>
                <c:pt idx="14">
                  <c:v>-1.0286199168480747</c:v>
                </c:pt>
                <c:pt idx="15">
                  <c:v>-1.0384583658483626</c:v>
                </c:pt>
                <c:pt idx="16">
                  <c:v>-1.05268335677971</c:v>
                </c:pt>
                <c:pt idx="17">
                  <c:v>-1.0613165039244128</c:v>
                </c:pt>
                <c:pt idx="18">
                  <c:v>-1.0685681673197329</c:v>
                </c:pt>
                <c:pt idx="19">
                  <c:v>-1.0758728016986203</c:v>
                </c:pt>
                <c:pt idx="20">
                  <c:v>-1.07880966137193</c:v>
                </c:pt>
                <c:pt idx="21">
                  <c:v>-1.0936247471570708</c:v>
                </c:pt>
                <c:pt idx="22">
                  <c:v>-1.0996127890016933</c:v>
                </c:pt>
                <c:pt idx="23">
                  <c:v>-1.1147416705979933</c:v>
                </c:pt>
                <c:pt idx="24">
                  <c:v>-1.1254697428379923</c:v>
                </c:pt>
                <c:pt idx="25">
                  <c:v>-1.1394342831883648</c:v>
                </c:pt>
                <c:pt idx="26">
                  <c:v>-1.1504320373979062</c:v>
                </c:pt>
                <c:pt idx="27">
                  <c:v>-1.1599559189091617</c:v>
                </c:pt>
                <c:pt idx="28">
                  <c:v>-1.1711829815029451</c:v>
                </c:pt>
                <c:pt idx="29">
                  <c:v>-1.1825375236058711</c:v>
                </c:pt>
                <c:pt idx="30">
                  <c:v>-1.194022473472768</c:v>
                </c:pt>
                <c:pt idx="31">
                  <c:v>-1.2089853461494804</c:v>
                </c:pt>
                <c:pt idx="32">
                  <c:v>-1.2207799226423171</c:v>
                </c:pt>
                <c:pt idx="33">
                  <c:v>-1.23271527319159</c:v>
                </c:pt>
                <c:pt idx="34">
                  <c:v>-1.2413285908697047</c:v>
                </c:pt>
                <c:pt idx="35">
                  <c:v>-1.250016742827343</c:v>
                </c:pt>
                <c:pt idx="36">
                  <c:v>-1.2729656758128873</c:v>
                </c:pt>
                <c:pt idx="37">
                  <c:v>-1.2855444580197477</c:v>
                </c:pt>
                <c:pt idx="38">
                  <c:v>-1.2946271725940668</c:v>
                </c:pt>
                <c:pt idx="39">
                  <c:v>-1.303793139608147</c:v>
                </c:pt>
                <c:pt idx="40">
                  <c:v>-1.3223810353762377</c:v>
                </c:pt>
                <c:pt idx="41">
                  <c:v>-1.3375041969504586</c:v>
                </c:pt>
                <c:pt idx="42">
                  <c:v>-1.3567355588783463</c:v>
                </c:pt>
                <c:pt idx="43">
                  <c:v>-1.3704210119636004</c:v>
                </c:pt>
                <c:pt idx="44">
                  <c:v>-1.3862943611198906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A0-4C4C-B6C5-D6B25769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27776"/>
        <c:axId val="90429696"/>
      </c:scatterChart>
      <c:valAx>
        <c:axId val="90427776"/>
        <c:scaling>
          <c:orientation val="minMax"/>
        </c:scaling>
        <c:delete val="0"/>
        <c:axPos val="b"/>
        <c:title>
          <c:overlay val="0"/>
        </c:title>
        <c:numFmt formatCode="0.0" sourceLinked="1"/>
        <c:majorTickMark val="out"/>
        <c:minorTickMark val="none"/>
        <c:tickLblPos val="nextTo"/>
        <c:crossAx val="90429696"/>
        <c:crosses val="autoZero"/>
        <c:crossBetween val="midCat"/>
      </c:valAx>
      <c:valAx>
        <c:axId val="90429696"/>
        <c:scaling>
          <c:orientation val="minMax"/>
          <c:max val="-0.8"/>
        </c:scaling>
        <c:delete val="0"/>
        <c:axPos val="l"/>
        <c:majorGridlines/>
        <c:minorGridlines/>
        <c:title>
          <c:overlay val="0"/>
        </c:title>
        <c:numFmt formatCode="General" sourceLinked="1"/>
        <c:majorTickMark val="out"/>
        <c:minorTickMark val="none"/>
        <c:tickLblPos val="nextTo"/>
        <c:crossAx val="90427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diff.Alpen</a:t>
            </a:r>
            <a:r>
              <a:rPr lang="en-US" baseline="0"/>
              <a:t> prova1 e 2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09623797025372"/>
          <c:y val="0.14495097595559175"/>
          <c:w val="0.82477036524280622"/>
          <c:h val="0.73906899568588413"/>
        </c:manualLayout>
      </c:layout>
      <c:scatterChart>
        <c:scatterStyle val="lineMarker"/>
        <c:varyColors val="0"/>
        <c:ser>
          <c:idx val="0"/>
          <c:order val="0"/>
          <c:tx>
            <c:v>Diff.Alpen prova 1(m)</c:v>
          </c:tx>
          <c:spPr>
            <a:ln w="28575">
              <a:noFill/>
            </a:ln>
          </c:spPr>
          <c:xVal>
            <c:numRef>
              <c:f>'Birra 1'!$J$3:$J$35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1'!$L$3:$L$35</c:f>
              <c:numCache>
                <c:formatCode>General</c:formatCode>
                <c:ptCount val="33"/>
                <c:pt idx="0">
                  <c:v>0.43700000000000006</c:v>
                </c:pt>
                <c:pt idx="1">
                  <c:v>0.34299999999999997</c:v>
                </c:pt>
                <c:pt idx="2">
                  <c:v>0.312</c:v>
                </c:pt>
                <c:pt idx="3">
                  <c:v>0.29100000000000004</c:v>
                </c:pt>
                <c:pt idx="4">
                  <c:v>0.27800000000000002</c:v>
                </c:pt>
                <c:pt idx="5">
                  <c:v>0.248</c:v>
                </c:pt>
                <c:pt idx="6">
                  <c:v>0.23399999999999999</c:v>
                </c:pt>
                <c:pt idx="7">
                  <c:v>0.22500000000000001</c:v>
                </c:pt>
                <c:pt idx="8">
                  <c:v>0.21</c:v>
                </c:pt>
                <c:pt idx="9">
                  <c:v>0.20100000000000001</c:v>
                </c:pt>
                <c:pt idx="10">
                  <c:v>0.191</c:v>
                </c:pt>
                <c:pt idx="11">
                  <c:v>0.191</c:v>
                </c:pt>
                <c:pt idx="12">
                  <c:v>0.184</c:v>
                </c:pt>
                <c:pt idx="13">
                  <c:v>0.182</c:v>
                </c:pt>
                <c:pt idx="14">
                  <c:v>0.17300000000000001</c:v>
                </c:pt>
                <c:pt idx="15">
                  <c:v>0.16300000000000001</c:v>
                </c:pt>
                <c:pt idx="16">
                  <c:v>0.155</c:v>
                </c:pt>
                <c:pt idx="17">
                  <c:v>0.14899999999999999</c:v>
                </c:pt>
                <c:pt idx="18">
                  <c:v>0.14130000000000001</c:v>
                </c:pt>
                <c:pt idx="19">
                  <c:v>0.14300000000000002</c:v>
                </c:pt>
                <c:pt idx="20">
                  <c:v>0.13200000000000001</c:v>
                </c:pt>
                <c:pt idx="21">
                  <c:v>0.127</c:v>
                </c:pt>
                <c:pt idx="22">
                  <c:v>0.122</c:v>
                </c:pt>
                <c:pt idx="23">
                  <c:v>0.11699999999999999</c:v>
                </c:pt>
                <c:pt idx="24">
                  <c:v>0.11</c:v>
                </c:pt>
                <c:pt idx="25">
                  <c:v>0.10400000000000001</c:v>
                </c:pt>
                <c:pt idx="26">
                  <c:v>9.8000000000000004E-2</c:v>
                </c:pt>
                <c:pt idx="27">
                  <c:v>9.1999999999999998E-2</c:v>
                </c:pt>
                <c:pt idx="28">
                  <c:v>8.5999999999999993E-2</c:v>
                </c:pt>
                <c:pt idx="29">
                  <c:v>7.4999999999999997E-2</c:v>
                </c:pt>
                <c:pt idx="30">
                  <c:v>6.9000000000000006E-2</c:v>
                </c:pt>
                <c:pt idx="31">
                  <c:v>6.3E-2</c:v>
                </c:pt>
                <c:pt idx="32">
                  <c:v>5.7000000000000002E-2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69-4863-BD3A-EBA5F810B5F8}"/>
            </c:ext>
          </c:extLst>
        </c:ser>
        <c:ser>
          <c:idx val="1"/>
          <c:order val="1"/>
          <c:tx>
            <c:v>Diff.Alpen prova 2(m)</c:v>
          </c:tx>
          <c:spPr>
            <a:ln w="28575">
              <a:noFill/>
            </a:ln>
          </c:spPr>
          <c:xVal>
            <c:numRef>
              <c:f>'Birra 1'!$J$3:$J$35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1'!$N$42:$N$74</c:f>
              <c:numCache>
                <c:formatCode>General</c:formatCode>
                <c:ptCount val="33"/>
                <c:pt idx="0">
                  <c:v>0.38700000000000001</c:v>
                </c:pt>
                <c:pt idx="1">
                  <c:v>0.35499999999999998</c:v>
                </c:pt>
                <c:pt idx="2">
                  <c:v>0.33299999999999996</c:v>
                </c:pt>
                <c:pt idx="3">
                  <c:v>0.316</c:v>
                </c:pt>
                <c:pt idx="4">
                  <c:v>0.3</c:v>
                </c:pt>
                <c:pt idx="5">
                  <c:v>0.28800000000000003</c:v>
                </c:pt>
                <c:pt idx="6">
                  <c:v>0.27800000000000002</c:v>
                </c:pt>
                <c:pt idx="7">
                  <c:v>0.26899999999999996</c:v>
                </c:pt>
                <c:pt idx="8">
                  <c:v>0.25600000000000001</c:v>
                </c:pt>
                <c:pt idx="9">
                  <c:v>0.248</c:v>
                </c:pt>
                <c:pt idx="10">
                  <c:v>0.23699999999999999</c:v>
                </c:pt>
                <c:pt idx="11">
                  <c:v>0.23300000000000001</c:v>
                </c:pt>
                <c:pt idx="12">
                  <c:v>0.22699999999999998</c:v>
                </c:pt>
                <c:pt idx="13">
                  <c:v>0.22</c:v>
                </c:pt>
                <c:pt idx="14">
                  <c:v>0.21299999999999999</c:v>
                </c:pt>
                <c:pt idx="15">
                  <c:v>0.20800000000000002</c:v>
                </c:pt>
                <c:pt idx="16">
                  <c:v>0.20499999999999999</c:v>
                </c:pt>
                <c:pt idx="17">
                  <c:v>0.19800000000000001</c:v>
                </c:pt>
                <c:pt idx="18">
                  <c:v>0.191</c:v>
                </c:pt>
                <c:pt idx="19">
                  <c:v>0.18600000000000003</c:v>
                </c:pt>
                <c:pt idx="20">
                  <c:v>0.182</c:v>
                </c:pt>
                <c:pt idx="21">
                  <c:v>0.17899999999999999</c:v>
                </c:pt>
                <c:pt idx="22">
                  <c:v>0.17600000000000002</c:v>
                </c:pt>
                <c:pt idx="23">
                  <c:v>0.17199999999999999</c:v>
                </c:pt>
                <c:pt idx="24">
                  <c:v>0.16699999999999998</c:v>
                </c:pt>
                <c:pt idx="25">
                  <c:v>0.161</c:v>
                </c:pt>
                <c:pt idx="26">
                  <c:v>0.157</c:v>
                </c:pt>
                <c:pt idx="27">
                  <c:v>0.154</c:v>
                </c:pt>
                <c:pt idx="28">
                  <c:v>0.151</c:v>
                </c:pt>
                <c:pt idx="29">
                  <c:v>0.14699999999999999</c:v>
                </c:pt>
                <c:pt idx="30">
                  <c:v>0.13699999999999998</c:v>
                </c:pt>
                <c:pt idx="31">
                  <c:v>0.13100000000000001</c:v>
                </c:pt>
                <c:pt idx="32">
                  <c:v>0.125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69-4863-BD3A-EBA5F810B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08416"/>
        <c:axId val="98906880"/>
      </c:scatterChart>
      <c:valAx>
        <c:axId val="9890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8906880"/>
        <c:crosses val="autoZero"/>
        <c:crossBetween val="midCat"/>
      </c:valAx>
      <c:valAx>
        <c:axId val="98906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differenza(m)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908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ln(diff.Alpen)prova</a:t>
            </a:r>
            <a:r>
              <a:rPr lang="it-IT" baseline="0"/>
              <a:t> 1 e 2</a:t>
            </a:r>
            <a:endParaRPr lang="it-IT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62634216177524"/>
          <c:y val="0.18370062627961684"/>
          <c:w val="0.75969156608532284"/>
          <c:h val="0.74981705533635068"/>
        </c:manualLayout>
      </c:layout>
      <c:scatterChart>
        <c:scatterStyle val="lineMarker"/>
        <c:varyColors val="0"/>
        <c:ser>
          <c:idx val="0"/>
          <c:order val="0"/>
          <c:tx>
            <c:v>ln(diff.Alpen) prova 1(m)</c:v>
          </c:tx>
          <c:spPr>
            <a:ln w="28575">
              <a:noFill/>
            </a:ln>
          </c:spPr>
          <c:xVal>
            <c:numRef>
              <c:f>'Birra 1'!$J$3:$J$35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1'!$M$3:$M$35</c:f>
              <c:numCache>
                <c:formatCode>General</c:formatCode>
                <c:ptCount val="33"/>
                <c:pt idx="0">
                  <c:v>-0.82782208388654677</c:v>
                </c:pt>
                <c:pt idx="1">
                  <c:v>-1.0700248318161971</c:v>
                </c:pt>
                <c:pt idx="2">
                  <c:v>-1.1647520911726548</c:v>
                </c:pt>
                <c:pt idx="3">
                  <c:v>-1.2344320118106444</c:v>
                </c:pt>
                <c:pt idx="4">
                  <c:v>-1.2801341652914999</c:v>
                </c:pt>
                <c:pt idx="5">
                  <c:v>-1.3943265328171548</c:v>
                </c:pt>
                <c:pt idx="6">
                  <c:v>-1.4524341636244358</c:v>
                </c:pt>
                <c:pt idx="7">
                  <c:v>-1.4916548767777169</c:v>
                </c:pt>
                <c:pt idx="8">
                  <c:v>-1.5606477482646683</c:v>
                </c:pt>
                <c:pt idx="9">
                  <c:v>-1.6044503709230613</c:v>
                </c:pt>
                <c:pt idx="10">
                  <c:v>-1.6554818509355071</c:v>
                </c:pt>
                <c:pt idx="11">
                  <c:v>-1.6554818509355071</c:v>
                </c:pt>
                <c:pt idx="12">
                  <c:v>-1.6928195213731514</c:v>
                </c:pt>
                <c:pt idx="13">
                  <c:v>-1.7037485919053417</c:v>
                </c:pt>
                <c:pt idx="14">
                  <c:v>-1.754463684484358</c:v>
                </c:pt>
                <c:pt idx="15">
                  <c:v>-1.8140050781753747</c:v>
                </c:pt>
                <c:pt idx="16">
                  <c:v>-1.8643301620628905</c:v>
                </c:pt>
                <c:pt idx="17">
                  <c:v>-1.9038089730366781</c:v>
                </c:pt>
                <c:pt idx="18">
                  <c:v>-1.9568699892916552</c:v>
                </c:pt>
                <c:pt idx="19">
                  <c:v>-1.9449106487222296</c:v>
                </c:pt>
                <c:pt idx="20">
                  <c:v>-2.0249533563957662</c:v>
                </c:pt>
                <c:pt idx="21">
                  <c:v>-2.0635681925235456</c:v>
                </c:pt>
                <c:pt idx="22">
                  <c:v>-2.1037342342488805</c:v>
                </c:pt>
                <c:pt idx="23">
                  <c:v>-2.145581344184381</c:v>
                </c:pt>
                <c:pt idx="24">
                  <c:v>-2.2072749131897207</c:v>
                </c:pt>
                <c:pt idx="25">
                  <c:v>-2.2633643798407643</c:v>
                </c:pt>
                <c:pt idx="26">
                  <c:v>-2.322787800311565</c:v>
                </c:pt>
                <c:pt idx="27">
                  <c:v>-2.3859667019330968</c:v>
                </c:pt>
                <c:pt idx="28">
                  <c:v>-2.4534079827286295</c:v>
                </c:pt>
                <c:pt idx="29">
                  <c:v>-2.5902671654458267</c:v>
                </c:pt>
                <c:pt idx="30">
                  <c:v>-2.6736487743848776</c:v>
                </c:pt>
                <c:pt idx="31">
                  <c:v>-2.7646205525906042</c:v>
                </c:pt>
                <c:pt idx="32">
                  <c:v>-2.864704011147587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BC-4F95-94FA-B64C9136DB32}"/>
            </c:ext>
          </c:extLst>
        </c:ser>
        <c:ser>
          <c:idx val="1"/>
          <c:order val="1"/>
          <c:tx>
            <c:v>ln(diff. Alpen)prova2(m)</c:v>
          </c:tx>
          <c:spPr>
            <a:ln w="28575">
              <a:noFill/>
            </a:ln>
          </c:spPr>
          <c:xVal>
            <c:numRef>
              <c:f>'Birra 1'!$L$42:$L$74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1'!$O$42:$O$74</c:f>
              <c:numCache>
                <c:formatCode>General</c:formatCode>
                <c:ptCount val="33"/>
                <c:pt idx="0">
                  <c:v>-0.9493305859523552</c:v>
                </c:pt>
                <c:pt idx="1">
                  <c:v>-1.0356374895067213</c:v>
                </c:pt>
                <c:pt idx="2">
                  <c:v>-1.0996127890016933</c:v>
                </c:pt>
                <c:pt idx="3">
                  <c:v>-1.152013065395225</c:v>
                </c:pt>
                <c:pt idx="4">
                  <c:v>-1.2039728043259361</c:v>
                </c:pt>
                <c:pt idx="5">
                  <c:v>-1.2447947988461909</c:v>
                </c:pt>
                <c:pt idx="6">
                  <c:v>-1.2801341652914999</c:v>
                </c:pt>
                <c:pt idx="7">
                  <c:v>-1.3130438993802982</c:v>
                </c:pt>
                <c:pt idx="8">
                  <c:v>-1.3625778345025745</c:v>
                </c:pt>
                <c:pt idx="9">
                  <c:v>-1.3943265328171548</c:v>
                </c:pt>
                <c:pt idx="10">
                  <c:v>-1.439695137847006</c:v>
                </c:pt>
                <c:pt idx="11">
                  <c:v>-1.4567168254164364</c:v>
                </c:pt>
                <c:pt idx="12">
                  <c:v>-1.4828052615007346</c:v>
                </c:pt>
                <c:pt idx="13">
                  <c:v>-1.5141277326297755</c:v>
                </c:pt>
                <c:pt idx="14">
                  <c:v>-1.546463113272712</c:v>
                </c:pt>
                <c:pt idx="15">
                  <c:v>-1.5702171992808189</c:v>
                </c:pt>
                <c:pt idx="16">
                  <c:v>-1.584745299843729</c:v>
                </c:pt>
                <c:pt idx="17">
                  <c:v>-1.6194882482876019</c:v>
                </c:pt>
                <c:pt idx="18">
                  <c:v>-1.6554818509355071</c:v>
                </c:pt>
                <c:pt idx="19">
                  <c:v>-1.6820086052689356</c:v>
                </c:pt>
                <c:pt idx="20">
                  <c:v>-1.7037485919053417</c:v>
                </c:pt>
                <c:pt idx="21">
                  <c:v>-1.7203694731413821</c:v>
                </c:pt>
                <c:pt idx="22">
                  <c:v>-1.7372712839439852</c:v>
                </c:pt>
                <c:pt idx="23">
                  <c:v>-1.7602608021686841</c:v>
                </c:pt>
                <c:pt idx="24">
                  <c:v>-1.789761466565382</c:v>
                </c:pt>
                <c:pt idx="25">
                  <c:v>-1.8263509139976741</c:v>
                </c:pt>
                <c:pt idx="26">
                  <c:v>-1.8515094736338289</c:v>
                </c:pt>
                <c:pt idx="27">
                  <c:v>-1.870802676568508</c:v>
                </c:pt>
                <c:pt idx="28">
                  <c:v>-1.8904754421672127</c:v>
                </c:pt>
                <c:pt idx="29">
                  <c:v>-1.9173226922034008</c:v>
                </c:pt>
                <c:pt idx="30">
                  <c:v>-1.9877743531540122</c:v>
                </c:pt>
                <c:pt idx="31">
                  <c:v>-2.0325579557809856</c:v>
                </c:pt>
                <c:pt idx="32">
                  <c:v>-2.0794415416798357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BC-4F95-94FA-B64C9136D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76704"/>
        <c:axId val="145132160"/>
      </c:scatterChart>
      <c:valAx>
        <c:axId val="14757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layout>
            <c:manualLayout>
              <c:xMode val="edge"/>
              <c:yMode val="edge"/>
              <c:x val="0.82317244980256687"/>
              <c:y val="9.8829097249172271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45132160"/>
        <c:crosses val="autoZero"/>
        <c:crossBetween val="midCat"/>
      </c:valAx>
      <c:valAx>
        <c:axId val="145132160"/>
        <c:scaling>
          <c:orientation val="minMax"/>
          <c:max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logaritmo</a:t>
                </a:r>
                <a:r>
                  <a:rPr lang="it-IT" baseline="0"/>
                  <a:t> della diferenza(m)</a:t>
                </a: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576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116166207465617"/>
          <c:y val="0.38583399436200394"/>
          <c:w val="0.25883833792534372"/>
          <c:h val="0.174040977328518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diff.Red</a:t>
            </a:r>
            <a:r>
              <a:rPr lang="it-IT" baseline="0"/>
              <a:t> prova 1 e 2</a:t>
            </a:r>
            <a:endParaRPr lang="it-IT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11882300654911"/>
          <c:y val="0.15488829140259908"/>
          <c:w val="0.72397172398178666"/>
          <c:h val="0.74327571858395747"/>
        </c:manualLayout>
      </c:layout>
      <c:scatterChart>
        <c:scatterStyle val="lineMarker"/>
        <c:varyColors val="0"/>
        <c:ser>
          <c:idx val="0"/>
          <c:order val="0"/>
          <c:tx>
            <c:v>diff.Red prova1</c:v>
          </c:tx>
          <c:spPr>
            <a:ln w="28575">
              <a:noFill/>
            </a:ln>
          </c:spPr>
          <c:marker>
            <c:spPr>
              <a:solidFill>
                <a:srgbClr val="FFC000"/>
              </a:solidFill>
            </c:spPr>
          </c:marker>
          <c:xVal>
            <c:numRef>
              <c:f>'Birra 2'!$O$3:$O$47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2'!$Q$3:$Q$47</c:f>
              <c:numCache>
                <c:formatCode>General</c:formatCode>
                <c:ptCount val="45"/>
                <c:pt idx="0">
                  <c:v>0.41200000000000003</c:v>
                </c:pt>
                <c:pt idx="1">
                  <c:v>0.35499999999999998</c:v>
                </c:pt>
                <c:pt idx="2">
                  <c:v>0.32700000000000001</c:v>
                </c:pt>
                <c:pt idx="3">
                  <c:v>0.30499999999999999</c:v>
                </c:pt>
                <c:pt idx="4">
                  <c:v>0.28300000000000003</c:v>
                </c:pt>
                <c:pt idx="5">
                  <c:v>0.26700000000000002</c:v>
                </c:pt>
                <c:pt idx="6">
                  <c:v>0.25900000000000001</c:v>
                </c:pt>
                <c:pt idx="7">
                  <c:v>0.249</c:v>
                </c:pt>
                <c:pt idx="8">
                  <c:v>0.24399999999999999</c:v>
                </c:pt>
                <c:pt idx="9">
                  <c:v>0.23399999999999999</c:v>
                </c:pt>
                <c:pt idx="10">
                  <c:v>0.22500000000000001</c:v>
                </c:pt>
                <c:pt idx="11">
                  <c:v>0.222</c:v>
                </c:pt>
                <c:pt idx="12">
                  <c:v>0.214</c:v>
                </c:pt>
                <c:pt idx="13">
                  <c:v>0.20699999999999999</c:v>
                </c:pt>
                <c:pt idx="14">
                  <c:v>0.20199999999999999</c:v>
                </c:pt>
                <c:pt idx="15">
                  <c:v>0.19500000000000001</c:v>
                </c:pt>
                <c:pt idx="16">
                  <c:v>0.188</c:v>
                </c:pt>
                <c:pt idx="17">
                  <c:v>0.184</c:v>
                </c:pt>
                <c:pt idx="18">
                  <c:v>0.17899999999999999</c:v>
                </c:pt>
                <c:pt idx="19">
                  <c:v>0.17300000000000001</c:v>
                </c:pt>
                <c:pt idx="20">
                  <c:v>0.16899999999999998</c:v>
                </c:pt>
                <c:pt idx="21">
                  <c:v>0.16300000000000001</c:v>
                </c:pt>
                <c:pt idx="22">
                  <c:v>0.16</c:v>
                </c:pt>
                <c:pt idx="23">
                  <c:v>0.153</c:v>
                </c:pt>
                <c:pt idx="24">
                  <c:v>0.14699999999999999</c:v>
                </c:pt>
                <c:pt idx="25">
                  <c:v>0.14099999999999999</c:v>
                </c:pt>
                <c:pt idx="26">
                  <c:v>0.13500000000000001</c:v>
                </c:pt>
                <c:pt idx="27">
                  <c:v>0.13200000000000001</c:v>
                </c:pt>
                <c:pt idx="28">
                  <c:v>0.128</c:v>
                </c:pt>
                <c:pt idx="29">
                  <c:v>0.126</c:v>
                </c:pt>
                <c:pt idx="30">
                  <c:v>0.121</c:v>
                </c:pt>
                <c:pt idx="31">
                  <c:v>0.113</c:v>
                </c:pt>
                <c:pt idx="32">
                  <c:v>0.11</c:v>
                </c:pt>
                <c:pt idx="33">
                  <c:v>0.107</c:v>
                </c:pt>
                <c:pt idx="34">
                  <c:v>0.10199999999999999</c:v>
                </c:pt>
                <c:pt idx="35">
                  <c:v>9.9000000000000005E-2</c:v>
                </c:pt>
                <c:pt idx="36">
                  <c:v>0.09</c:v>
                </c:pt>
                <c:pt idx="37">
                  <c:v>8.8000000000000009E-2</c:v>
                </c:pt>
                <c:pt idx="38">
                  <c:v>8.4000000000000005E-2</c:v>
                </c:pt>
                <c:pt idx="39">
                  <c:v>8.199999999999999E-2</c:v>
                </c:pt>
                <c:pt idx="40">
                  <c:v>7.2999999999999995E-2</c:v>
                </c:pt>
                <c:pt idx="41">
                  <c:v>6.8000000000000005E-2</c:v>
                </c:pt>
                <c:pt idx="42">
                  <c:v>6.2E-2</c:v>
                </c:pt>
                <c:pt idx="43">
                  <c:v>5.7000000000000002E-2</c:v>
                </c:pt>
                <c:pt idx="44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4C-46AA-B4E7-BB8740A1FE65}"/>
            </c:ext>
          </c:extLst>
        </c:ser>
        <c:ser>
          <c:idx val="1"/>
          <c:order val="1"/>
          <c:tx>
            <c:v>diff.Red prova 2</c:v>
          </c:tx>
          <c:spPr>
            <a:ln w="28575">
              <a:noFill/>
            </a:ln>
          </c:spPr>
          <c:marker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'Birra 2'!$O$3:$O$47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2'!$P$52:$P$96</c:f>
              <c:numCache>
                <c:formatCode>General</c:formatCode>
                <c:ptCount val="45"/>
                <c:pt idx="0">
                  <c:v>0.41700000000000004</c:v>
                </c:pt>
                <c:pt idx="1">
                  <c:v>0.38299999999999995</c:v>
                </c:pt>
                <c:pt idx="2">
                  <c:v>0.35499999999999998</c:v>
                </c:pt>
                <c:pt idx="3">
                  <c:v>0.34</c:v>
                </c:pt>
                <c:pt idx="4">
                  <c:v>0.32500000000000001</c:v>
                </c:pt>
                <c:pt idx="5">
                  <c:v>0.315</c:v>
                </c:pt>
                <c:pt idx="6">
                  <c:v>0.308</c:v>
                </c:pt>
                <c:pt idx="7">
                  <c:v>0.29600000000000004</c:v>
                </c:pt>
                <c:pt idx="8">
                  <c:v>0.28600000000000003</c:v>
                </c:pt>
                <c:pt idx="9">
                  <c:v>0.27600000000000002</c:v>
                </c:pt>
                <c:pt idx="10">
                  <c:v>0.26</c:v>
                </c:pt>
                <c:pt idx="11">
                  <c:v>0.25</c:v>
                </c:pt>
                <c:pt idx="12">
                  <c:v>0.24100000000000002</c:v>
                </c:pt>
                <c:pt idx="13">
                  <c:v>0.23499999999999999</c:v>
                </c:pt>
                <c:pt idx="14">
                  <c:v>0.23</c:v>
                </c:pt>
                <c:pt idx="15">
                  <c:v>0.22699999999999998</c:v>
                </c:pt>
                <c:pt idx="16">
                  <c:v>0.21600000000000003</c:v>
                </c:pt>
                <c:pt idx="17">
                  <c:v>0.21</c:v>
                </c:pt>
                <c:pt idx="18">
                  <c:v>0.20600000000000002</c:v>
                </c:pt>
                <c:pt idx="19">
                  <c:v>0.2</c:v>
                </c:pt>
                <c:pt idx="20">
                  <c:v>0.2</c:v>
                </c:pt>
                <c:pt idx="21">
                  <c:v>0.193</c:v>
                </c:pt>
                <c:pt idx="22">
                  <c:v>0.188</c:v>
                </c:pt>
                <c:pt idx="23">
                  <c:v>0.182</c:v>
                </c:pt>
                <c:pt idx="24">
                  <c:v>0.17800000000000002</c:v>
                </c:pt>
                <c:pt idx="25">
                  <c:v>0.17300000000000001</c:v>
                </c:pt>
                <c:pt idx="26">
                  <c:v>0.17</c:v>
                </c:pt>
                <c:pt idx="27">
                  <c:v>0.16500000000000001</c:v>
                </c:pt>
                <c:pt idx="28">
                  <c:v>0.161</c:v>
                </c:pt>
                <c:pt idx="29">
                  <c:v>0.155</c:v>
                </c:pt>
                <c:pt idx="30">
                  <c:v>0.151</c:v>
                </c:pt>
                <c:pt idx="31">
                  <c:v>0.14800000000000002</c:v>
                </c:pt>
                <c:pt idx="32">
                  <c:v>0.14199999999999999</c:v>
                </c:pt>
                <c:pt idx="33">
                  <c:v>0.13500000000000001</c:v>
                </c:pt>
                <c:pt idx="34">
                  <c:v>0.13300000000000001</c:v>
                </c:pt>
                <c:pt idx="35">
                  <c:v>0.129</c:v>
                </c:pt>
                <c:pt idx="36">
                  <c:v>0.12300000000000001</c:v>
                </c:pt>
                <c:pt idx="37">
                  <c:v>0.11800000000000001</c:v>
                </c:pt>
                <c:pt idx="38">
                  <c:v>0.115</c:v>
                </c:pt>
                <c:pt idx="39">
                  <c:v>0.111</c:v>
                </c:pt>
                <c:pt idx="40">
                  <c:v>0.109</c:v>
                </c:pt>
                <c:pt idx="41">
                  <c:v>0.105</c:v>
                </c:pt>
                <c:pt idx="42">
                  <c:v>9.9000000000000005E-2</c:v>
                </c:pt>
                <c:pt idx="43">
                  <c:v>9.6000000000000002E-2</c:v>
                </c:pt>
                <c:pt idx="44">
                  <c:v>9.3000000000000013E-2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4C-46AA-B4E7-BB8740A1F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687872"/>
        <c:axId val="148685952"/>
      </c:scatterChart>
      <c:valAx>
        <c:axId val="14868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layout>
            <c:manualLayout>
              <c:xMode val="edge"/>
              <c:yMode val="edge"/>
              <c:x val="0.81713643307539929"/>
              <c:y val="7.7034461601390741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48685952"/>
        <c:crosses val="autoZero"/>
        <c:crossBetween val="midCat"/>
      </c:valAx>
      <c:valAx>
        <c:axId val="148685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differenza</a:t>
                </a:r>
                <a:r>
                  <a:rPr lang="it-IT" baseline="0"/>
                  <a:t> dell'altezza(m)</a:t>
                </a: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8687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ln(diff.Red)prova</a:t>
            </a:r>
            <a:r>
              <a:rPr lang="it-IT" baseline="0"/>
              <a:t> 1 e 2</a:t>
            </a:r>
            <a:endParaRPr lang="it-IT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735554022981927"/>
          <c:y val="0.14592923577010172"/>
          <c:w val="0.73881827365119601"/>
          <c:h val="0.81040305037881977"/>
        </c:manualLayout>
      </c:layout>
      <c:scatterChart>
        <c:scatterStyle val="lineMarker"/>
        <c:varyColors val="0"/>
        <c:ser>
          <c:idx val="0"/>
          <c:order val="0"/>
          <c:tx>
            <c:v>ln(diff.Red)prova 1(m)</c:v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</c:spPr>
          </c:marker>
          <c:xVal>
            <c:numRef>
              <c:f>'Birra 2'!$O$3:$O$47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2'!$R$3:$R$47</c:f>
              <c:numCache>
                <c:formatCode>General</c:formatCode>
                <c:ptCount val="45"/>
                <c:pt idx="0">
                  <c:v>-0.8867319296326106</c:v>
                </c:pt>
                <c:pt idx="1">
                  <c:v>-1.0356374895067213</c:v>
                </c:pt>
                <c:pt idx="2">
                  <c:v>-1.1177951080848836</c:v>
                </c:pt>
                <c:pt idx="3">
                  <c:v>-1.1874435023747254</c:v>
                </c:pt>
                <c:pt idx="4">
                  <c:v>-1.2623083813388993</c:v>
                </c:pt>
                <c:pt idx="5">
                  <c:v>-1.3205066205818874</c:v>
                </c:pt>
                <c:pt idx="6">
                  <c:v>-1.3509272172825992</c:v>
                </c:pt>
                <c:pt idx="7">
                  <c:v>-1.3903023825174294</c:v>
                </c:pt>
                <c:pt idx="8">
                  <c:v>-1.4105870536889351</c:v>
                </c:pt>
                <c:pt idx="9">
                  <c:v>-1.4524341636244358</c:v>
                </c:pt>
                <c:pt idx="10">
                  <c:v>-1.4916548767777169</c:v>
                </c:pt>
                <c:pt idx="11">
                  <c:v>-1.5050778971098575</c:v>
                </c:pt>
                <c:pt idx="12">
                  <c:v>-1.5417792639602856</c:v>
                </c:pt>
                <c:pt idx="13">
                  <c:v>-1.575036485716768</c:v>
                </c:pt>
                <c:pt idx="14">
                  <c:v>-1.5994875815809324</c:v>
                </c:pt>
                <c:pt idx="15">
                  <c:v>-1.6347557204183902</c:v>
                </c:pt>
                <c:pt idx="16">
                  <c:v>-1.6713133161521878</c:v>
                </c:pt>
                <c:pt idx="17">
                  <c:v>-1.6928195213731514</c:v>
                </c:pt>
                <c:pt idx="18">
                  <c:v>-1.7203694731413821</c:v>
                </c:pt>
                <c:pt idx="19">
                  <c:v>-1.754463684484358</c:v>
                </c:pt>
                <c:pt idx="20">
                  <c:v>-1.7778565640590638</c:v>
                </c:pt>
                <c:pt idx="21">
                  <c:v>-1.8140050781753747</c:v>
                </c:pt>
                <c:pt idx="22">
                  <c:v>-1.8325814637483102</c:v>
                </c:pt>
                <c:pt idx="23">
                  <c:v>-1.8773173575897015</c:v>
                </c:pt>
                <c:pt idx="24">
                  <c:v>-1.9173226922034008</c:v>
                </c:pt>
                <c:pt idx="25">
                  <c:v>-1.9589953886039688</c:v>
                </c:pt>
                <c:pt idx="26">
                  <c:v>-2.0024805005437076</c:v>
                </c:pt>
                <c:pt idx="27">
                  <c:v>-2.0249533563957662</c:v>
                </c:pt>
                <c:pt idx="28">
                  <c:v>-2.0557250150625199</c:v>
                </c:pt>
                <c:pt idx="29">
                  <c:v>-2.0714733720306588</c:v>
                </c:pt>
                <c:pt idx="30">
                  <c:v>-2.1119647333853959</c:v>
                </c:pt>
                <c:pt idx="31">
                  <c:v>-2.1803674602697964</c:v>
                </c:pt>
                <c:pt idx="32">
                  <c:v>-2.2072749131897207</c:v>
                </c:pt>
                <c:pt idx="33">
                  <c:v>-2.234926444520231</c:v>
                </c:pt>
                <c:pt idx="34">
                  <c:v>-2.2827824656978661</c:v>
                </c:pt>
                <c:pt idx="35">
                  <c:v>-2.312635428847547</c:v>
                </c:pt>
                <c:pt idx="36">
                  <c:v>-2.4079456086518722</c:v>
                </c:pt>
                <c:pt idx="37">
                  <c:v>-2.4304184645039304</c:v>
                </c:pt>
                <c:pt idx="38">
                  <c:v>-2.4769384801388235</c:v>
                </c:pt>
                <c:pt idx="39">
                  <c:v>-2.5010360317178839</c:v>
                </c:pt>
                <c:pt idx="40">
                  <c:v>-2.6172958378337459</c:v>
                </c:pt>
                <c:pt idx="41">
                  <c:v>-2.6882475738060303</c:v>
                </c:pt>
                <c:pt idx="42">
                  <c:v>-2.7806208939370456</c:v>
                </c:pt>
                <c:pt idx="43">
                  <c:v>-2.864704011147587</c:v>
                </c:pt>
                <c:pt idx="44">
                  <c:v>-2.9565115604007097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E0-4BD5-9493-8566B45ACB90}"/>
            </c:ext>
          </c:extLst>
        </c:ser>
        <c:ser>
          <c:idx val="1"/>
          <c:order val="1"/>
          <c:tx>
            <c:v>ln(diff.Red)prova2(m)</c:v>
          </c:tx>
          <c:spPr>
            <a:ln w="28575">
              <a:noFill/>
            </a:ln>
          </c:spPr>
          <c:marker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'Birra 2'!$O$3:$O$47</c:f>
              <c:numCache>
                <c:formatCode>0.0</c:formatCode>
                <c:ptCount val="4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</c:numCache>
            </c:numRef>
          </c:xVal>
          <c:yVal>
            <c:numRef>
              <c:f>'Birra 2'!$Q$52:$Q$96</c:f>
              <c:numCache>
                <c:formatCode>General</c:formatCode>
                <c:ptCount val="45"/>
                <c:pt idx="0">
                  <c:v>-0.87466905718333554</c:v>
                </c:pt>
                <c:pt idx="1">
                  <c:v>-0.95972028980149116</c:v>
                </c:pt>
                <c:pt idx="2">
                  <c:v>-1.0356374895067213</c:v>
                </c:pt>
                <c:pt idx="3">
                  <c:v>-1.0788096613719298</c:v>
                </c:pt>
                <c:pt idx="4">
                  <c:v>-1.1239300966523995</c:v>
                </c:pt>
                <c:pt idx="5">
                  <c:v>-1.155182640156504</c:v>
                </c:pt>
                <c:pt idx="6">
                  <c:v>-1.1776554960085626</c:v>
                </c:pt>
                <c:pt idx="7">
                  <c:v>-1.2173958246580765</c:v>
                </c:pt>
                <c:pt idx="8">
                  <c:v>-1.2517634681622845</c:v>
                </c:pt>
                <c:pt idx="9">
                  <c:v>-1.287354413264987</c:v>
                </c:pt>
                <c:pt idx="10">
                  <c:v>-1.3470736479666092</c:v>
                </c:pt>
                <c:pt idx="11">
                  <c:v>-1.3862943611198906</c:v>
                </c:pt>
                <c:pt idx="12">
                  <c:v>-1.422958345491482</c:v>
                </c:pt>
                <c:pt idx="13">
                  <c:v>-1.4481697648379781</c:v>
                </c:pt>
                <c:pt idx="14">
                  <c:v>-1.4696759700589417</c:v>
                </c:pt>
                <c:pt idx="15">
                  <c:v>-1.4828052615007346</c:v>
                </c:pt>
                <c:pt idx="16">
                  <c:v>-1.5324768712979719</c:v>
                </c:pt>
                <c:pt idx="17">
                  <c:v>-1.5606477482646683</c:v>
                </c:pt>
                <c:pt idx="18">
                  <c:v>-1.579879110192556</c:v>
                </c:pt>
                <c:pt idx="19">
                  <c:v>-1.6094379124341003</c:v>
                </c:pt>
                <c:pt idx="20">
                  <c:v>-1.6094379124341003</c:v>
                </c:pt>
                <c:pt idx="21">
                  <c:v>-1.6450650900772514</c:v>
                </c:pt>
                <c:pt idx="22">
                  <c:v>-1.6713133161521878</c:v>
                </c:pt>
                <c:pt idx="23">
                  <c:v>-1.7037485919053417</c:v>
                </c:pt>
                <c:pt idx="24">
                  <c:v>-1.7259717286900518</c:v>
                </c:pt>
                <c:pt idx="25">
                  <c:v>-1.754463684484358</c:v>
                </c:pt>
                <c:pt idx="26">
                  <c:v>-1.7719568419318752</c:v>
                </c:pt>
                <c:pt idx="27">
                  <c:v>-1.8018098050815563</c:v>
                </c:pt>
                <c:pt idx="28">
                  <c:v>-1.8263509139976741</c:v>
                </c:pt>
                <c:pt idx="29">
                  <c:v>-1.8643301620628905</c:v>
                </c:pt>
                <c:pt idx="30">
                  <c:v>-1.8904754421672127</c:v>
                </c:pt>
                <c:pt idx="31">
                  <c:v>-1.9105430052180219</c:v>
                </c:pt>
                <c:pt idx="32">
                  <c:v>-1.9519282213808764</c:v>
                </c:pt>
                <c:pt idx="33">
                  <c:v>-2.0024805005437076</c:v>
                </c:pt>
                <c:pt idx="34">
                  <c:v>-2.0174061507603831</c:v>
                </c:pt>
                <c:pt idx="35">
                  <c:v>-2.0479428746204649</c:v>
                </c:pt>
                <c:pt idx="36">
                  <c:v>-2.0955709236097193</c:v>
                </c:pt>
                <c:pt idx="37">
                  <c:v>-2.1370706545164722</c:v>
                </c:pt>
                <c:pt idx="38">
                  <c:v>-2.1628231506188871</c:v>
                </c:pt>
                <c:pt idx="39">
                  <c:v>-2.1982250776698029</c:v>
                </c:pt>
                <c:pt idx="40">
                  <c:v>-2.2164073967529934</c:v>
                </c:pt>
                <c:pt idx="41">
                  <c:v>-2.2537949288246137</c:v>
                </c:pt>
                <c:pt idx="42">
                  <c:v>-2.312635428847547</c:v>
                </c:pt>
                <c:pt idx="43">
                  <c:v>-2.3434070875143007</c:v>
                </c:pt>
                <c:pt idx="44">
                  <c:v>-2.375155785828881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E0-4BD5-9493-8566B45AC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05632"/>
        <c:axId val="155153536"/>
      </c:scatterChart>
      <c:valAx>
        <c:axId val="15520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layout>
            <c:manualLayout>
              <c:xMode val="edge"/>
              <c:yMode val="edge"/>
              <c:x val="0.78743578582751395"/>
              <c:y val="6.401890827875989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55153536"/>
        <c:crosses val="autoZero"/>
        <c:crossBetween val="midCat"/>
      </c:valAx>
      <c:valAx>
        <c:axId val="155153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logaritmo</a:t>
                </a:r>
                <a:r>
                  <a:rPr lang="it-IT" baseline="0"/>
                  <a:t> dell'altezza(m)</a:t>
                </a: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52056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Diff.Alpen prova 2(m)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803502457499038"/>
          <c:y val="0.18584779681374486"/>
          <c:w val="0.77163990756982526"/>
          <c:h val="0.642642191338536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'Birra 1'!$N$41</c:f>
              <c:strCache>
                <c:ptCount val="1"/>
                <c:pt idx="0">
                  <c:v>Diff.Alpen(m)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'Birra 1'!$L$42:$L$74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1'!$N$42:$N$74</c:f>
              <c:numCache>
                <c:formatCode>General</c:formatCode>
                <c:ptCount val="33"/>
                <c:pt idx="0">
                  <c:v>0.38700000000000001</c:v>
                </c:pt>
                <c:pt idx="1">
                  <c:v>0.35499999999999998</c:v>
                </c:pt>
                <c:pt idx="2">
                  <c:v>0.33299999999999996</c:v>
                </c:pt>
                <c:pt idx="3">
                  <c:v>0.316</c:v>
                </c:pt>
                <c:pt idx="4">
                  <c:v>0.3</c:v>
                </c:pt>
                <c:pt idx="5">
                  <c:v>0.28800000000000003</c:v>
                </c:pt>
                <c:pt idx="6">
                  <c:v>0.27800000000000002</c:v>
                </c:pt>
                <c:pt idx="7">
                  <c:v>0.26899999999999996</c:v>
                </c:pt>
                <c:pt idx="8">
                  <c:v>0.25600000000000001</c:v>
                </c:pt>
                <c:pt idx="9">
                  <c:v>0.248</c:v>
                </c:pt>
                <c:pt idx="10">
                  <c:v>0.23699999999999999</c:v>
                </c:pt>
                <c:pt idx="11">
                  <c:v>0.23300000000000001</c:v>
                </c:pt>
                <c:pt idx="12">
                  <c:v>0.22699999999999998</c:v>
                </c:pt>
                <c:pt idx="13">
                  <c:v>0.22</c:v>
                </c:pt>
                <c:pt idx="14">
                  <c:v>0.21299999999999999</c:v>
                </c:pt>
                <c:pt idx="15">
                  <c:v>0.20800000000000002</c:v>
                </c:pt>
                <c:pt idx="16">
                  <c:v>0.20499999999999999</c:v>
                </c:pt>
                <c:pt idx="17">
                  <c:v>0.19800000000000001</c:v>
                </c:pt>
                <c:pt idx="18">
                  <c:v>0.191</c:v>
                </c:pt>
                <c:pt idx="19">
                  <c:v>0.18600000000000003</c:v>
                </c:pt>
                <c:pt idx="20">
                  <c:v>0.182</c:v>
                </c:pt>
                <c:pt idx="21">
                  <c:v>0.17899999999999999</c:v>
                </c:pt>
                <c:pt idx="22">
                  <c:v>0.17600000000000002</c:v>
                </c:pt>
                <c:pt idx="23">
                  <c:v>0.17199999999999999</c:v>
                </c:pt>
                <c:pt idx="24">
                  <c:v>0.16699999999999998</c:v>
                </c:pt>
                <c:pt idx="25">
                  <c:v>0.161</c:v>
                </c:pt>
                <c:pt idx="26">
                  <c:v>0.157</c:v>
                </c:pt>
                <c:pt idx="27">
                  <c:v>0.154</c:v>
                </c:pt>
                <c:pt idx="28">
                  <c:v>0.151</c:v>
                </c:pt>
                <c:pt idx="29">
                  <c:v>0.14699999999999999</c:v>
                </c:pt>
                <c:pt idx="30">
                  <c:v>0.13699999999999998</c:v>
                </c:pt>
                <c:pt idx="31">
                  <c:v>0.13100000000000001</c:v>
                </c:pt>
                <c:pt idx="32">
                  <c:v>0.125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0A-4EB0-B8D4-23E6302F1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23776"/>
        <c:axId val="82150528"/>
      </c:scatterChart>
      <c:valAx>
        <c:axId val="8212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2150528"/>
        <c:crosses val="autoZero"/>
        <c:crossBetween val="midCat"/>
      </c:valAx>
      <c:valAx>
        <c:axId val="82150528"/>
        <c:scaling>
          <c:orientation val="minMax"/>
          <c:min val="0.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differenza alpen(m)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123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media alpen (m)</c:v>
          </c:tx>
          <c:spPr>
            <a:ln w="28575">
              <a:noFill/>
            </a:ln>
          </c:spPr>
          <c:xVal>
            <c:numRef>
              <c:f>'Birra 1'!$B$84:$B$116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1'!$D$84:$D$116</c:f>
              <c:numCache>
                <c:formatCode>General</c:formatCode>
                <c:ptCount val="33"/>
                <c:pt idx="0">
                  <c:v>0.43700000000000006</c:v>
                </c:pt>
                <c:pt idx="1">
                  <c:v>0.42749999999999999</c:v>
                </c:pt>
                <c:pt idx="2">
                  <c:v>0.41749999999999998</c:v>
                </c:pt>
                <c:pt idx="3">
                  <c:v>0.41000000000000003</c:v>
                </c:pt>
                <c:pt idx="4">
                  <c:v>0.40500000000000003</c:v>
                </c:pt>
                <c:pt idx="5">
                  <c:v>0.39749999999999996</c:v>
                </c:pt>
                <c:pt idx="6">
                  <c:v>0.39249999999999996</c:v>
                </c:pt>
                <c:pt idx="7">
                  <c:v>0.38500000000000001</c:v>
                </c:pt>
                <c:pt idx="8">
                  <c:v>0.379</c:v>
                </c:pt>
                <c:pt idx="9">
                  <c:v>0.37149999999999994</c:v>
                </c:pt>
                <c:pt idx="10">
                  <c:v>0.36499999999999999</c:v>
                </c:pt>
                <c:pt idx="11">
                  <c:v>0.36149999999999999</c:v>
                </c:pt>
                <c:pt idx="12">
                  <c:v>0.36</c:v>
                </c:pt>
                <c:pt idx="13">
                  <c:v>0.35499999999999998</c:v>
                </c:pt>
                <c:pt idx="14">
                  <c:v>0.35250000000000004</c:v>
                </c:pt>
                <c:pt idx="15">
                  <c:v>0.34850000000000003</c:v>
                </c:pt>
                <c:pt idx="16">
                  <c:v>0.34499999999999997</c:v>
                </c:pt>
                <c:pt idx="17">
                  <c:v>0.33999999999999997</c:v>
                </c:pt>
                <c:pt idx="18">
                  <c:v>0.33499999999999996</c:v>
                </c:pt>
                <c:pt idx="19">
                  <c:v>0.32999999999999996</c:v>
                </c:pt>
                <c:pt idx="20">
                  <c:v>0.32350000000000001</c:v>
                </c:pt>
                <c:pt idx="21">
                  <c:v>0.31999999999999995</c:v>
                </c:pt>
                <c:pt idx="22">
                  <c:v>0.3165</c:v>
                </c:pt>
                <c:pt idx="23">
                  <c:v>0.3125</c:v>
                </c:pt>
                <c:pt idx="24">
                  <c:v>0.3075</c:v>
                </c:pt>
                <c:pt idx="25">
                  <c:v>0.30249999999999999</c:v>
                </c:pt>
                <c:pt idx="26">
                  <c:v>0.29849999999999999</c:v>
                </c:pt>
                <c:pt idx="27">
                  <c:v>0.29500000000000004</c:v>
                </c:pt>
                <c:pt idx="28">
                  <c:v>0.29149999999999998</c:v>
                </c:pt>
                <c:pt idx="29">
                  <c:v>0.28500000000000003</c:v>
                </c:pt>
                <c:pt idx="30">
                  <c:v>0.27749999999999997</c:v>
                </c:pt>
                <c:pt idx="31">
                  <c:v>0.27249999999999996</c:v>
                </c:pt>
                <c:pt idx="32">
                  <c:v>0.26749999999999996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D9-4CAC-9F83-E6EF8A9B1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52768"/>
        <c:axId val="83954304"/>
      </c:scatterChart>
      <c:valAx>
        <c:axId val="8395276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83954304"/>
        <c:crosses val="autoZero"/>
        <c:crossBetween val="midCat"/>
      </c:valAx>
      <c:valAx>
        <c:axId val="83954304"/>
        <c:scaling>
          <c:orientation val="minMax"/>
          <c:min val="0.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952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media diff. Alpen (m)</c:v>
          </c:tx>
          <c:spPr>
            <a:ln w="28575">
              <a:noFill/>
            </a:ln>
          </c:spPr>
          <c:xVal>
            <c:numRef>
              <c:f>'Birra 1'!$J$84:$J$116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1'!$L$84:$L$116</c:f>
              <c:numCache>
                <c:formatCode>General</c:formatCode>
                <c:ptCount val="33"/>
                <c:pt idx="0">
                  <c:v>0.41200000000000003</c:v>
                </c:pt>
                <c:pt idx="1">
                  <c:v>0.34899999999999998</c:v>
                </c:pt>
                <c:pt idx="2">
                  <c:v>0.32250000000000001</c:v>
                </c:pt>
                <c:pt idx="3">
                  <c:v>0.30349999999999999</c:v>
                </c:pt>
                <c:pt idx="4">
                  <c:v>0.28900000000000003</c:v>
                </c:pt>
                <c:pt idx="5">
                  <c:v>0.26800000000000002</c:v>
                </c:pt>
                <c:pt idx="6">
                  <c:v>0.25600000000000001</c:v>
                </c:pt>
                <c:pt idx="7">
                  <c:v>0.247</c:v>
                </c:pt>
                <c:pt idx="8">
                  <c:v>0.23299999999999998</c:v>
                </c:pt>
                <c:pt idx="9">
                  <c:v>0.22450000000000001</c:v>
                </c:pt>
                <c:pt idx="10">
                  <c:v>0.214</c:v>
                </c:pt>
                <c:pt idx="11">
                  <c:v>0.21200000000000002</c:v>
                </c:pt>
                <c:pt idx="12">
                  <c:v>0.20549999999999999</c:v>
                </c:pt>
                <c:pt idx="13">
                  <c:v>0.20100000000000001</c:v>
                </c:pt>
                <c:pt idx="14">
                  <c:v>0.193</c:v>
                </c:pt>
                <c:pt idx="15">
                  <c:v>0.1855</c:v>
                </c:pt>
                <c:pt idx="16">
                  <c:v>0.18</c:v>
                </c:pt>
                <c:pt idx="17">
                  <c:v>0.17349999999999999</c:v>
                </c:pt>
                <c:pt idx="18">
                  <c:v>0.16615000000000002</c:v>
                </c:pt>
                <c:pt idx="19">
                  <c:v>0.16450000000000004</c:v>
                </c:pt>
                <c:pt idx="20">
                  <c:v>0.157</c:v>
                </c:pt>
                <c:pt idx="21">
                  <c:v>0.153</c:v>
                </c:pt>
                <c:pt idx="22">
                  <c:v>0.14900000000000002</c:v>
                </c:pt>
                <c:pt idx="23">
                  <c:v>0.14449999999999999</c:v>
                </c:pt>
                <c:pt idx="24">
                  <c:v>0.13849999999999998</c:v>
                </c:pt>
                <c:pt idx="25">
                  <c:v>0.13250000000000001</c:v>
                </c:pt>
                <c:pt idx="26">
                  <c:v>0.1275</c:v>
                </c:pt>
                <c:pt idx="27">
                  <c:v>0.123</c:v>
                </c:pt>
                <c:pt idx="28">
                  <c:v>0.11849999999999999</c:v>
                </c:pt>
                <c:pt idx="29">
                  <c:v>0.11099999999999999</c:v>
                </c:pt>
                <c:pt idx="30">
                  <c:v>0.10299999999999999</c:v>
                </c:pt>
                <c:pt idx="31">
                  <c:v>9.7000000000000003E-2</c:v>
                </c:pt>
                <c:pt idx="32">
                  <c:v>9.0999999999999998E-2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A7-421B-8C4C-9ADAECAAB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78496"/>
        <c:axId val="83980288"/>
      </c:scatterChart>
      <c:valAx>
        <c:axId val="8397849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83980288"/>
        <c:crosses val="autoZero"/>
        <c:crossBetween val="midCat"/>
      </c:valAx>
      <c:valAx>
        <c:axId val="83980288"/>
        <c:scaling>
          <c:orientation val="minMax"/>
          <c:min val="0.0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978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Ln(Alpen)prova2(m)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253111193116327"/>
          <c:y val="0.17155226339099361"/>
          <c:w val="0.75915587519120875"/>
          <c:h val="0.764358126107062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'Birra 1'!$E$41</c:f>
              <c:strCache>
                <c:ptCount val="1"/>
                <c:pt idx="0">
                  <c:v>Ln(Alpen)(m)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'Birra 1'!$B$42:$B$74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1'!$E$42:$E$74</c:f>
              <c:numCache>
                <c:formatCode>General</c:formatCode>
                <c:ptCount val="33"/>
                <c:pt idx="0">
                  <c:v>-0.82782208388654677</c:v>
                </c:pt>
                <c:pt idx="1">
                  <c:v>-0.83240924789345294</c:v>
                </c:pt>
                <c:pt idx="2">
                  <c:v>-0.84397007029452897</c:v>
                </c:pt>
                <c:pt idx="3">
                  <c:v>-0.8556661100577202</c:v>
                </c:pt>
                <c:pt idx="4">
                  <c:v>-0.86750056770472306</c:v>
                </c:pt>
                <c:pt idx="5">
                  <c:v>-0.87947675875143883</c:v>
                </c:pt>
                <c:pt idx="6">
                  <c:v>-0.89159811928378363</c:v>
                </c:pt>
                <c:pt idx="7">
                  <c:v>-0.90386821187559785</c:v>
                </c:pt>
                <c:pt idx="8">
                  <c:v>-0.92130327369769949</c:v>
                </c:pt>
                <c:pt idx="9">
                  <c:v>-0.93394566711287597</c:v>
                </c:pt>
                <c:pt idx="10">
                  <c:v>-0.95451194469435285</c:v>
                </c:pt>
                <c:pt idx="11">
                  <c:v>-0.95972028980149116</c:v>
                </c:pt>
                <c:pt idx="12">
                  <c:v>-0.96758402626170559</c:v>
                </c:pt>
                <c:pt idx="13">
                  <c:v>-0.98082925301172619</c:v>
                </c:pt>
                <c:pt idx="14">
                  <c:v>-0.9942522733438669</c:v>
                </c:pt>
                <c:pt idx="15">
                  <c:v>-1.0023934309275666</c:v>
                </c:pt>
                <c:pt idx="16">
                  <c:v>-1.0078579253996456</c:v>
                </c:pt>
                <c:pt idx="17">
                  <c:v>-1.0216512475319814</c:v>
                </c:pt>
                <c:pt idx="18">
                  <c:v>-1.0356374895067213</c:v>
                </c:pt>
                <c:pt idx="19">
                  <c:v>-1.0498221244986778</c:v>
                </c:pt>
                <c:pt idx="20">
                  <c:v>-1.0584304990352777</c:v>
                </c:pt>
                <c:pt idx="21">
                  <c:v>-1.0642108619507773</c:v>
                </c:pt>
                <c:pt idx="22">
                  <c:v>-1.0700248318161971</c:v>
                </c:pt>
                <c:pt idx="23">
                  <c:v>-1.0788096613719298</c:v>
                </c:pt>
                <c:pt idx="24">
                  <c:v>-1.0936247471570706</c:v>
                </c:pt>
                <c:pt idx="25">
                  <c:v>-1.1086626245216111</c:v>
                </c:pt>
                <c:pt idx="26">
                  <c:v>-1.1177951080848836</c:v>
                </c:pt>
                <c:pt idx="27">
                  <c:v>-1.1239300966523995</c:v>
                </c:pt>
                <c:pt idx="28">
                  <c:v>-1.1301029557594806</c:v>
                </c:pt>
                <c:pt idx="29">
                  <c:v>-1.1394342831883648</c:v>
                </c:pt>
                <c:pt idx="30">
                  <c:v>-1.1711829815029451</c:v>
                </c:pt>
                <c:pt idx="31">
                  <c:v>-1.1874435023747254</c:v>
                </c:pt>
                <c:pt idx="32">
                  <c:v>-1.2039728043259361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B7-4748-BFB4-D77918C98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87840"/>
        <c:axId val="84014592"/>
      </c:scatterChart>
      <c:valAx>
        <c:axId val="8398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layout>
            <c:manualLayout>
              <c:xMode val="edge"/>
              <c:yMode val="edge"/>
              <c:x val="0.80894698881630811"/>
              <c:y val="8.4169362895957112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4014592"/>
        <c:crosses val="autoZero"/>
        <c:crossBetween val="midCat"/>
      </c:valAx>
      <c:valAx>
        <c:axId val="84014592"/>
        <c:scaling>
          <c:orientation val="minMax"/>
          <c:max val="-0.6000000000000003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logaritmo</a:t>
                </a:r>
                <a:r>
                  <a:rPr lang="it-IT" baseline="0"/>
                  <a:t> dell'altezza</a:t>
                </a: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987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Ln(Diff.Alpen)prova2(m)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774570234893339"/>
          <c:y val="0.15859068821566716"/>
          <c:w val="0.64737498138044569"/>
          <c:h val="0.796380084717616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'Birra 1'!$O$41</c:f>
              <c:strCache>
                <c:ptCount val="1"/>
                <c:pt idx="0">
                  <c:v>Ln(Diff.Alpen)(m)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'Birra 1'!$L$42:$L$74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1'!$O$42:$O$74</c:f>
              <c:numCache>
                <c:formatCode>General</c:formatCode>
                <c:ptCount val="33"/>
                <c:pt idx="0">
                  <c:v>-0.9493305859523552</c:v>
                </c:pt>
                <c:pt idx="1">
                  <c:v>-1.0356374895067213</c:v>
                </c:pt>
                <c:pt idx="2">
                  <c:v>-1.0996127890016933</c:v>
                </c:pt>
                <c:pt idx="3">
                  <c:v>-1.152013065395225</c:v>
                </c:pt>
                <c:pt idx="4">
                  <c:v>-1.2039728043259361</c:v>
                </c:pt>
                <c:pt idx="5">
                  <c:v>-1.2447947988461909</c:v>
                </c:pt>
                <c:pt idx="6">
                  <c:v>-1.2801341652914999</c:v>
                </c:pt>
                <c:pt idx="7">
                  <c:v>-1.3130438993802982</c:v>
                </c:pt>
                <c:pt idx="8">
                  <c:v>-1.3625778345025745</c:v>
                </c:pt>
                <c:pt idx="9">
                  <c:v>-1.3943265328171548</c:v>
                </c:pt>
                <c:pt idx="10">
                  <c:v>-1.439695137847006</c:v>
                </c:pt>
                <c:pt idx="11">
                  <c:v>-1.4567168254164364</c:v>
                </c:pt>
                <c:pt idx="12">
                  <c:v>-1.4828052615007346</c:v>
                </c:pt>
                <c:pt idx="13">
                  <c:v>-1.5141277326297755</c:v>
                </c:pt>
                <c:pt idx="14">
                  <c:v>-1.546463113272712</c:v>
                </c:pt>
                <c:pt idx="15">
                  <c:v>-1.5702171992808189</c:v>
                </c:pt>
                <c:pt idx="16">
                  <c:v>-1.584745299843729</c:v>
                </c:pt>
                <c:pt idx="17">
                  <c:v>-1.6194882482876019</c:v>
                </c:pt>
                <c:pt idx="18">
                  <c:v>-1.6554818509355071</c:v>
                </c:pt>
                <c:pt idx="19">
                  <c:v>-1.6820086052689356</c:v>
                </c:pt>
                <c:pt idx="20">
                  <c:v>-1.7037485919053417</c:v>
                </c:pt>
                <c:pt idx="21">
                  <c:v>-1.7203694731413821</c:v>
                </c:pt>
                <c:pt idx="22">
                  <c:v>-1.7372712839439852</c:v>
                </c:pt>
                <c:pt idx="23">
                  <c:v>-1.7602608021686841</c:v>
                </c:pt>
                <c:pt idx="24">
                  <c:v>-1.789761466565382</c:v>
                </c:pt>
                <c:pt idx="25">
                  <c:v>-1.8263509139976741</c:v>
                </c:pt>
                <c:pt idx="26">
                  <c:v>-1.8515094736338289</c:v>
                </c:pt>
                <c:pt idx="27">
                  <c:v>-1.870802676568508</c:v>
                </c:pt>
                <c:pt idx="28">
                  <c:v>-1.8904754421672127</c:v>
                </c:pt>
                <c:pt idx="29">
                  <c:v>-1.9173226922034008</c:v>
                </c:pt>
                <c:pt idx="30">
                  <c:v>-1.9877743531540122</c:v>
                </c:pt>
                <c:pt idx="31">
                  <c:v>-2.0325579557809856</c:v>
                </c:pt>
                <c:pt idx="32">
                  <c:v>-2.0794415416798357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25-403C-87DA-2EEC22B73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62432"/>
        <c:axId val="84188544"/>
      </c:scatterChart>
      <c:valAx>
        <c:axId val="8416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layout>
            <c:manualLayout>
              <c:xMode val="edge"/>
              <c:yMode val="edge"/>
              <c:x val="0.78215105343151159"/>
              <c:y val="7.8509419597463617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4188544"/>
        <c:crosses val="autoZero"/>
        <c:crossBetween val="midCat"/>
      </c:valAx>
      <c:valAx>
        <c:axId val="84188544"/>
        <c:scaling>
          <c:orientation val="minMax"/>
          <c:max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logaritmo</a:t>
                </a:r>
                <a:r>
                  <a:rPr lang="it-IT" baseline="0"/>
                  <a:t> della diff.(m)</a:t>
                </a: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162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Ln(Alpen)prova1(m)</a:t>
            </a:r>
          </a:p>
        </c:rich>
      </c:tx>
      <c:layout>
        <c:manualLayout>
          <c:xMode val="edge"/>
          <c:yMode val="edge"/>
          <c:x val="0.36197013483450324"/>
          <c:y val="4.301078182086654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289528808898884"/>
          <c:y val="0.1374701374996474"/>
          <c:w val="0.7255729033870767"/>
          <c:h val="0.718428442039266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'Birra 1'!$E$2</c:f>
              <c:strCache>
                <c:ptCount val="1"/>
                <c:pt idx="0">
                  <c:v>Ln(Alpen)(m)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'Birra 1'!$B$3:$B$35</c:f>
              <c:numCache>
                <c:formatCode>0.0</c:formatCode>
                <c:ptCount val="3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'Birra 1'!$E$3:$E$35</c:f>
              <c:numCache>
                <c:formatCode>General</c:formatCode>
                <c:ptCount val="33"/>
                <c:pt idx="0">
                  <c:v>-0.82782208388654677</c:v>
                </c:pt>
                <c:pt idx="1">
                  <c:v>-0.86750056770472306</c:v>
                </c:pt>
                <c:pt idx="2">
                  <c:v>-0.90386821187559785</c:v>
                </c:pt>
                <c:pt idx="3">
                  <c:v>-0.92886951408101515</c:v>
                </c:pt>
                <c:pt idx="4">
                  <c:v>-0.94160853985844495</c:v>
                </c:pt>
                <c:pt idx="5">
                  <c:v>-0.96758402626170559</c:v>
                </c:pt>
                <c:pt idx="6">
                  <c:v>-0.98082925301172619</c:v>
                </c:pt>
                <c:pt idx="7">
                  <c:v>-1.0078579253996456</c:v>
                </c:pt>
                <c:pt idx="8">
                  <c:v>-1.0216512475319814</c:v>
                </c:pt>
                <c:pt idx="9">
                  <c:v>-1.0498221244986778</c:v>
                </c:pt>
                <c:pt idx="10">
                  <c:v>-1.0642108619507773</c:v>
                </c:pt>
                <c:pt idx="11">
                  <c:v>-1.0788096613719298</c:v>
                </c:pt>
                <c:pt idx="12">
                  <c:v>-1.0788096613719298</c:v>
                </c:pt>
                <c:pt idx="13">
                  <c:v>-1.0936247471570706</c:v>
                </c:pt>
                <c:pt idx="14">
                  <c:v>-1.0936247471570706</c:v>
                </c:pt>
                <c:pt idx="15">
                  <c:v>-1.1086626245216111</c:v>
                </c:pt>
                <c:pt idx="16">
                  <c:v>-1.1239300966523995</c:v>
                </c:pt>
                <c:pt idx="17">
                  <c:v>-1.1394342831883648</c:v>
                </c:pt>
                <c:pt idx="18">
                  <c:v>-1.155182640156504</c:v>
                </c:pt>
                <c:pt idx="19">
                  <c:v>-1.1711829815029451</c:v>
                </c:pt>
                <c:pt idx="20">
                  <c:v>-1.2039728043259361</c:v>
                </c:pt>
                <c:pt idx="21">
                  <c:v>-1.2207799226423173</c:v>
                </c:pt>
                <c:pt idx="22">
                  <c:v>-1.2378743560016174</c:v>
                </c:pt>
                <c:pt idx="23">
                  <c:v>-1.2552660987134867</c:v>
                </c:pt>
                <c:pt idx="24">
                  <c:v>-1.2729656758128873</c:v>
                </c:pt>
                <c:pt idx="25">
                  <c:v>-1.2909841813155656</c:v>
                </c:pt>
                <c:pt idx="26">
                  <c:v>-1.3093333199837622</c:v>
                </c:pt>
                <c:pt idx="27">
                  <c:v>-1.3280254529959148</c:v>
                </c:pt>
                <c:pt idx="28">
                  <c:v>-1.3470736479666092</c:v>
                </c:pt>
                <c:pt idx="29">
                  <c:v>-1.3862943611198906</c:v>
                </c:pt>
                <c:pt idx="30">
                  <c:v>-1.4064970684374101</c:v>
                </c:pt>
                <c:pt idx="31">
                  <c:v>-1.4271163556401458</c:v>
                </c:pt>
                <c:pt idx="32">
                  <c:v>-1.4481697648379781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F0-492A-ACE1-85968B2B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00832"/>
        <c:axId val="84231296"/>
      </c:scatterChart>
      <c:valAx>
        <c:axId val="8420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Tempo(s)</a:t>
                </a:r>
              </a:p>
            </c:rich>
          </c:tx>
          <c:layout>
            <c:manualLayout>
              <c:xMode val="edge"/>
              <c:yMode val="edge"/>
              <c:x val="0.81563724534433191"/>
              <c:y val="5.280932069966212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4231296"/>
        <c:crosses val="autoZero"/>
        <c:crossBetween val="midCat"/>
      </c:valAx>
      <c:valAx>
        <c:axId val="84231296"/>
        <c:scaling>
          <c:orientation val="minMax"/>
          <c:max val="-0.6000000000000003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logaritmo</a:t>
                </a:r>
                <a:r>
                  <a:rPr lang="it-IT" baseline="0"/>
                  <a:t> dell'altezza</a:t>
                </a: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2008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154782</xdr:colOff>
      <xdr:row>1</xdr:row>
      <xdr:rowOff>9525</xdr:rowOff>
    </xdr:from>
    <xdr:to>
      <xdr:col>8</xdr:col>
      <xdr:colOff>726281</xdr:colOff>
      <xdr:row>20</xdr:row>
      <xdr:rowOff>59531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309564</xdr:colOff>
      <xdr:row>1</xdr:row>
      <xdr:rowOff>104774</xdr:rowOff>
    </xdr:from>
    <xdr:to>
      <xdr:col>22</xdr:col>
      <xdr:colOff>107158</xdr:colOff>
      <xdr:row>18</xdr:row>
      <xdr:rowOff>107156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604070</xdr:colOff>
      <xdr:row>41</xdr:row>
      <xdr:rowOff>1</xdr:rowOff>
    </xdr:from>
    <xdr:to>
      <xdr:col>10</xdr:col>
      <xdr:colOff>559593</xdr:colOff>
      <xdr:row>57</xdr:row>
      <xdr:rowOff>71438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714376</xdr:colOff>
      <xdr:row>41</xdr:row>
      <xdr:rowOff>11907</xdr:rowOff>
    </xdr:from>
    <xdr:to>
      <xdr:col>25</xdr:col>
      <xdr:colOff>71437</xdr:colOff>
      <xdr:row>60</xdr:row>
      <xdr:rowOff>11906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202406</xdr:colOff>
      <xdr:row>82</xdr:row>
      <xdr:rowOff>95250</xdr:rowOff>
    </xdr:from>
    <xdr:to>
      <xdr:col>8</xdr:col>
      <xdr:colOff>619125</xdr:colOff>
      <xdr:row>98</xdr:row>
      <xdr:rowOff>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261937</xdr:colOff>
      <xdr:row>82</xdr:row>
      <xdr:rowOff>142875</xdr:rowOff>
    </xdr:from>
    <xdr:to>
      <xdr:col>22</xdr:col>
      <xdr:colOff>214312</xdr:colOff>
      <xdr:row>98</xdr:row>
      <xdr:rowOff>83343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619126</xdr:colOff>
      <xdr:row>60</xdr:row>
      <xdr:rowOff>23812</xdr:rowOff>
    </xdr:from>
    <xdr:to>
      <xdr:col>10</xdr:col>
      <xdr:colOff>345282</xdr:colOff>
      <xdr:row>77</xdr:row>
      <xdr:rowOff>23812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464344</xdr:colOff>
      <xdr:row>61</xdr:row>
      <xdr:rowOff>59531</xdr:rowOff>
    </xdr:from>
    <xdr:to>
      <xdr:col>25</xdr:col>
      <xdr:colOff>381000</xdr:colOff>
      <xdr:row>78</xdr:row>
      <xdr:rowOff>83344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178592</xdr:colOff>
      <xdr:row>21</xdr:row>
      <xdr:rowOff>0</xdr:rowOff>
    </xdr:from>
    <xdr:to>
      <xdr:col>8</xdr:col>
      <xdr:colOff>702467</xdr:colOff>
      <xdr:row>37</xdr:row>
      <xdr:rowOff>154780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357186</xdr:colOff>
      <xdr:row>19</xdr:row>
      <xdr:rowOff>166688</xdr:rowOff>
    </xdr:from>
    <xdr:to>
      <xdr:col>22</xdr:col>
      <xdr:colOff>214311</xdr:colOff>
      <xdr:row>37</xdr:row>
      <xdr:rowOff>47625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214312</xdr:colOff>
      <xdr:row>99</xdr:row>
      <xdr:rowOff>23813</xdr:rowOff>
    </xdr:from>
    <xdr:to>
      <xdr:col>8</xdr:col>
      <xdr:colOff>535780</xdr:colOff>
      <xdr:row>114</xdr:row>
      <xdr:rowOff>119063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714375</xdr:colOff>
      <xdr:row>99</xdr:row>
      <xdr:rowOff>119061</xdr:rowOff>
    </xdr:from>
    <xdr:to>
      <xdr:col>21</xdr:col>
      <xdr:colOff>428626</xdr:colOff>
      <xdr:row>118</xdr:row>
      <xdr:rowOff>130967</xdr:rowOff>
    </xdr:to>
    <xdr:graphicFrame macro="">
      <xdr:nvGraphicFramePr>
        <xdr:cNvPr id="18" name="Gra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369096</xdr:colOff>
      <xdr:row>15</xdr:row>
      <xdr:rowOff>23813</xdr:rowOff>
    </xdr:from>
    <xdr:to>
      <xdr:col>29</xdr:col>
      <xdr:colOff>726281</xdr:colOff>
      <xdr:row>35</xdr:row>
      <xdr:rowOff>35719</xdr:rowOff>
    </xdr:to>
    <xdr:graphicFrame macro="">
      <xdr:nvGraphicFramePr>
        <xdr:cNvPr id="20" name="Gra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892969</xdr:colOff>
      <xdr:row>41</xdr:row>
      <xdr:rowOff>71437</xdr:rowOff>
    </xdr:from>
    <xdr:to>
      <xdr:col>31</xdr:col>
      <xdr:colOff>392907</xdr:colOff>
      <xdr:row>59</xdr:row>
      <xdr:rowOff>0</xdr:rowOff>
    </xdr:to>
    <xdr:graphicFrame macro="">
      <xdr:nvGraphicFramePr>
        <xdr:cNvPr id="19" name="Gra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230979</xdr:colOff>
      <xdr:row>1</xdr:row>
      <xdr:rowOff>88106</xdr:rowOff>
    </xdr:from>
    <xdr:to>
      <xdr:col>26</xdr:col>
      <xdr:colOff>673892</xdr:colOff>
      <xdr:row>19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307747</xdr:colOff>
      <xdr:row>53</xdr:row>
      <xdr:rowOff>77561</xdr:rowOff>
    </xdr:from>
    <xdr:to>
      <xdr:col>12</xdr:col>
      <xdr:colOff>556077</xdr:colOff>
      <xdr:row>72</xdr:row>
      <xdr:rowOff>134710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476250</xdr:colOff>
      <xdr:row>52</xdr:row>
      <xdr:rowOff>158750</xdr:rowOff>
    </xdr:from>
    <xdr:to>
      <xdr:col>26</xdr:col>
      <xdr:colOff>726281</xdr:colOff>
      <xdr:row>72</xdr:row>
      <xdr:rowOff>154779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238125</xdr:colOff>
      <xdr:row>102</xdr:row>
      <xdr:rowOff>154782</xdr:rowOff>
    </xdr:from>
    <xdr:to>
      <xdr:col>15</xdr:col>
      <xdr:colOff>273844</xdr:colOff>
      <xdr:row>120</xdr:row>
      <xdr:rowOff>130968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102</xdr:row>
      <xdr:rowOff>23812</xdr:rowOff>
    </xdr:from>
    <xdr:to>
      <xdr:col>29</xdr:col>
      <xdr:colOff>535780</xdr:colOff>
      <xdr:row>120</xdr:row>
      <xdr:rowOff>119062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166686</xdr:colOff>
      <xdr:row>124</xdr:row>
      <xdr:rowOff>95250</xdr:rowOff>
    </xdr:from>
    <xdr:to>
      <xdr:col>15</xdr:col>
      <xdr:colOff>380999</xdr:colOff>
      <xdr:row>143</xdr:row>
      <xdr:rowOff>83344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250031</xdr:colOff>
      <xdr:row>122</xdr:row>
      <xdr:rowOff>154782</xdr:rowOff>
    </xdr:from>
    <xdr:to>
      <xdr:col>29</xdr:col>
      <xdr:colOff>190500</xdr:colOff>
      <xdr:row>143</xdr:row>
      <xdr:rowOff>11906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380999</xdr:colOff>
      <xdr:row>26</xdr:row>
      <xdr:rowOff>35720</xdr:rowOff>
    </xdr:from>
    <xdr:to>
      <xdr:col>13</xdr:col>
      <xdr:colOff>821531</xdr:colOff>
      <xdr:row>46</xdr:row>
      <xdr:rowOff>166688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523876</xdr:colOff>
      <xdr:row>21</xdr:row>
      <xdr:rowOff>71439</xdr:rowOff>
    </xdr:from>
    <xdr:to>
      <xdr:col>26</xdr:col>
      <xdr:colOff>678658</xdr:colOff>
      <xdr:row>41</xdr:row>
      <xdr:rowOff>71439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137583</xdr:colOff>
      <xdr:row>74</xdr:row>
      <xdr:rowOff>130970</xdr:rowOff>
    </xdr:from>
    <xdr:to>
      <xdr:col>26</xdr:col>
      <xdr:colOff>309562</xdr:colOff>
      <xdr:row>93</xdr:row>
      <xdr:rowOff>127001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190500</xdr:colOff>
      <xdr:row>75</xdr:row>
      <xdr:rowOff>35719</xdr:rowOff>
    </xdr:from>
    <xdr:to>
      <xdr:col>12</xdr:col>
      <xdr:colOff>511969</xdr:colOff>
      <xdr:row>92</xdr:row>
      <xdr:rowOff>59531</xdr:rowOff>
    </xdr:to>
    <xdr:graphicFrame macro="">
      <xdr:nvGraphicFramePr>
        <xdr:cNvPr id="17" name="Grafic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238125</xdr:colOff>
      <xdr:row>4</xdr:row>
      <xdr:rowOff>166688</xdr:rowOff>
    </xdr:from>
    <xdr:to>
      <xdr:col>13</xdr:col>
      <xdr:colOff>309562</xdr:colOff>
      <xdr:row>24</xdr:row>
      <xdr:rowOff>83343</xdr:rowOff>
    </xdr:to>
    <xdr:graphicFrame macro="">
      <xdr:nvGraphicFramePr>
        <xdr:cNvPr id="18" name="Grafic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27</xdr:col>
      <xdr:colOff>229685</xdr:colOff>
      <xdr:row>19</xdr:row>
      <xdr:rowOff>67470</xdr:rowOff>
    </xdr:from>
    <xdr:to>
      <xdr:col>33</xdr:col>
      <xdr:colOff>1295042</xdr:colOff>
      <xdr:row>42</xdr:row>
      <xdr:rowOff>84666</xdr:rowOff>
    </xdr:to>
    <xdr:graphicFrame macro="">
      <xdr:nvGraphicFramePr>
        <xdr:cNvPr id="19" name="Grafic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390260</xdr:colOff>
      <xdr:row>51</xdr:row>
      <xdr:rowOff>148168</xdr:rowOff>
    </xdr:from>
    <xdr:to>
      <xdr:col>32</xdr:col>
      <xdr:colOff>941916</xdr:colOff>
      <xdr:row>71</xdr:row>
      <xdr:rowOff>60855</xdr:rowOff>
    </xdr:to>
    <xdr:graphicFrame macro="">
      <xdr:nvGraphicFramePr>
        <xdr:cNvPr id="20" name="Grafic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</xdr:row>
      <xdr:rowOff>19050</xdr:rowOff>
    </xdr:from>
    <xdr:to>
      <xdr:col>13</xdr:col>
      <xdr:colOff>142875</xdr:colOff>
      <xdr:row>17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390525</xdr:colOff>
      <xdr:row>19</xdr:row>
      <xdr:rowOff>28575</xdr:rowOff>
    </xdr:from>
    <xdr:to>
      <xdr:col>13</xdr:col>
      <xdr:colOff>161925</xdr:colOff>
      <xdr:row>34</xdr:row>
      <xdr:rowOff>57150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447675</xdr:colOff>
      <xdr:row>1</xdr:row>
      <xdr:rowOff>152400</xdr:rowOff>
    </xdr:from>
    <xdr:to>
      <xdr:col>26</xdr:col>
      <xdr:colOff>219075</xdr:colOff>
      <xdr:row>16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447675</xdr:colOff>
      <xdr:row>18</xdr:row>
      <xdr:rowOff>47625</xdr:rowOff>
    </xdr:from>
    <xdr:to>
      <xdr:col>26</xdr:col>
      <xdr:colOff>219075</xdr:colOff>
      <xdr:row>33</xdr:row>
      <xdr:rowOff>76200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0</xdr:row>
      <xdr:rowOff>171449</xdr:rowOff>
    </xdr:from>
    <xdr:to>
      <xdr:col>12</xdr:col>
      <xdr:colOff>142874</xdr:colOff>
      <xdr:row>26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542924</xdr:colOff>
      <xdr:row>0</xdr:row>
      <xdr:rowOff>47625</xdr:rowOff>
    </xdr:from>
    <xdr:to>
      <xdr:col>24</xdr:col>
      <xdr:colOff>419099</xdr:colOff>
      <xdr:row>25</xdr:row>
      <xdr:rowOff>152400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</xdr:row>
      <xdr:rowOff>38100</xdr:rowOff>
    </xdr:from>
    <xdr:to>
      <xdr:col>7</xdr:col>
      <xdr:colOff>514349</xdr:colOff>
      <xdr:row>20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200024</xdr:colOff>
      <xdr:row>1</xdr:row>
      <xdr:rowOff>85726</xdr:rowOff>
    </xdr:from>
    <xdr:to>
      <xdr:col>16</xdr:col>
      <xdr:colOff>590550</xdr:colOff>
      <xdr:row>20</xdr:row>
      <xdr:rowOff>133350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22</xdr:row>
      <xdr:rowOff>171449</xdr:rowOff>
    </xdr:from>
    <xdr:to>
      <xdr:col>8</xdr:col>
      <xdr:colOff>161925</xdr:colOff>
      <xdr:row>40</xdr:row>
      <xdr:rowOff>142874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85723</xdr:colOff>
      <xdr:row>22</xdr:row>
      <xdr:rowOff>85724</xdr:rowOff>
    </xdr:from>
    <xdr:to>
      <xdr:col>17</xdr:col>
      <xdr:colOff>276224</xdr:colOff>
      <xdr:row>41</xdr:row>
      <xdr:rowOff>28575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X119"/>
  <sheetViews>
    <sheetView topLeftCell="AO1" zoomScale="80" zoomScaleNormal="80" workbookViewId="0">
      <selection activeCell="AX7" sqref="AR2:AX7"/>
    </sheetView>
  </sheetViews>
  <sheetFormatPr defaultRowHeight="14.25" x14ac:dyDescent="0.2"/>
  <cols>
    <col min="1" max="1" width="21.125" bestFit="1" customWidth="1"/>
    <col min="2" max="2" width="11.625" bestFit="1" customWidth="1"/>
    <col min="3" max="3" width="13" bestFit="1" customWidth="1"/>
    <col min="4" max="4" width="9.375" bestFit="1" customWidth="1"/>
    <col min="5" max="5" width="13.5" bestFit="1" customWidth="1"/>
    <col min="6" max="6" width="29.625" bestFit="1" customWidth="1"/>
    <col min="7" max="7" width="11.625" bestFit="1" customWidth="1"/>
    <col min="8" max="8" width="17.5" bestFit="1" customWidth="1"/>
    <col min="9" max="9" width="12.125" bestFit="1" customWidth="1"/>
    <col min="10" max="10" width="9.5" bestFit="1" customWidth="1"/>
    <col min="11" max="11" width="14" bestFit="1" customWidth="1"/>
    <col min="12" max="12" width="12.75" bestFit="1" customWidth="1"/>
    <col min="13" max="13" width="16.125" bestFit="1" customWidth="1"/>
    <col min="14" max="14" width="17.5" bestFit="1" customWidth="1"/>
    <col min="15" max="15" width="15.5" bestFit="1" customWidth="1"/>
    <col min="17" max="17" width="10" bestFit="1" customWidth="1"/>
    <col min="26" max="26" width="13.125" bestFit="1" customWidth="1"/>
    <col min="30" max="31" width="19.25" bestFit="1" customWidth="1"/>
    <col min="32" max="32" width="15.625" bestFit="1" customWidth="1"/>
    <col min="33" max="33" width="13.875" bestFit="1" customWidth="1"/>
    <col min="34" max="34" width="20.5" bestFit="1" customWidth="1"/>
    <col min="35" max="35" width="14.375" bestFit="1" customWidth="1"/>
    <col min="36" max="36" width="15.25" bestFit="1" customWidth="1"/>
    <col min="37" max="37" width="25.25" bestFit="1" customWidth="1"/>
    <col min="38" max="38" width="28" bestFit="1" customWidth="1"/>
    <col min="39" max="39" width="13.75" bestFit="1" customWidth="1"/>
    <col min="40" max="40" width="13.125" bestFit="1" customWidth="1"/>
    <col min="44" max="44" width="17" bestFit="1" customWidth="1"/>
    <col min="45" max="45" width="19.875" bestFit="1" customWidth="1"/>
    <col min="46" max="46" width="19.25" bestFit="1" customWidth="1"/>
    <col min="47" max="47" width="15.125" bestFit="1" customWidth="1"/>
    <col min="48" max="48" width="13.75" bestFit="1" customWidth="1"/>
    <col min="49" max="49" width="21.125" bestFit="1" customWidth="1"/>
    <col min="50" max="50" width="14.625" customWidth="1"/>
    <col min="51" max="51" width="14.625" bestFit="1" customWidth="1"/>
    <col min="52" max="52" width="23.375" bestFit="1" customWidth="1"/>
    <col min="53" max="53" width="28" bestFit="1" customWidth="1"/>
  </cols>
  <sheetData>
    <row r="1" spans="1:50" ht="44.25" customHeight="1" x14ac:dyDescent="0.2">
      <c r="A1" s="25" t="s">
        <v>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50" ht="15" x14ac:dyDescent="0.25">
      <c r="B2" s="1" t="s">
        <v>0</v>
      </c>
      <c r="C2" s="1" t="s">
        <v>1</v>
      </c>
      <c r="D2" s="1" t="s">
        <v>28</v>
      </c>
      <c r="E2" s="1" t="s">
        <v>44</v>
      </c>
      <c r="J2" s="1" t="s">
        <v>0</v>
      </c>
      <c r="K2" s="1" t="s">
        <v>2</v>
      </c>
      <c r="L2" s="1" t="s">
        <v>29</v>
      </c>
      <c r="M2" s="14" t="s">
        <v>45</v>
      </c>
      <c r="N2" s="1" t="s">
        <v>88</v>
      </c>
      <c r="AD2" t="s">
        <v>47</v>
      </c>
      <c r="AE2" s="23" t="s">
        <v>33</v>
      </c>
      <c r="AR2" s="38" t="s">
        <v>90</v>
      </c>
      <c r="AS2" s="38"/>
      <c r="AT2" s="38"/>
      <c r="AU2" s="38"/>
      <c r="AV2" s="38"/>
      <c r="AW2" s="38"/>
      <c r="AX2" s="38"/>
    </row>
    <row r="3" spans="1:50" ht="15.75" thickBot="1" x14ac:dyDescent="0.3">
      <c r="A3" s="26" t="s">
        <v>20</v>
      </c>
      <c r="B3" s="5">
        <v>0</v>
      </c>
      <c r="C3" s="4">
        <v>43.7</v>
      </c>
      <c r="D3">
        <f>C3/100</f>
        <v>0.43700000000000006</v>
      </c>
      <c r="E3">
        <f>LN(D3)</f>
        <v>-0.82782208388654677</v>
      </c>
      <c r="J3" s="5">
        <v>0</v>
      </c>
      <c r="K3" s="4">
        <v>43.7</v>
      </c>
      <c r="L3">
        <f>K3/100</f>
        <v>0.43700000000000006</v>
      </c>
      <c r="M3">
        <f>LN(L3)</f>
        <v>-0.82782208388654677</v>
      </c>
      <c r="N3">
        <f>$AE$37+$AE$38*J3</f>
        <v>-1.0539010018338844</v>
      </c>
      <c r="AG3" t="s">
        <v>74</v>
      </c>
      <c r="AH3" t="s">
        <v>75</v>
      </c>
      <c r="AI3" t="s">
        <v>76</v>
      </c>
      <c r="AJ3" t="s">
        <v>77</v>
      </c>
      <c r="AK3" s="22" t="s">
        <v>85</v>
      </c>
      <c r="AL3" t="s">
        <v>86</v>
      </c>
      <c r="AS3" t="s">
        <v>74</v>
      </c>
      <c r="AT3" t="s">
        <v>75</v>
      </c>
      <c r="AU3" t="s">
        <v>76</v>
      </c>
      <c r="AV3" t="s">
        <v>77</v>
      </c>
      <c r="AW3" t="s">
        <v>85</v>
      </c>
      <c r="AX3" t="s">
        <v>89</v>
      </c>
    </row>
    <row r="4" spans="1:50" x14ac:dyDescent="0.2">
      <c r="A4" s="26"/>
      <c r="B4" s="5">
        <v>15</v>
      </c>
      <c r="C4" s="4">
        <v>42</v>
      </c>
      <c r="D4">
        <f t="shared" ref="D4:D35" si="0">C4/100</f>
        <v>0.42</v>
      </c>
      <c r="E4">
        <f t="shared" ref="E4:E35" si="1">LN(D4)</f>
        <v>-0.86750056770472306</v>
      </c>
      <c r="J4" s="5">
        <v>15</v>
      </c>
      <c r="K4" s="4">
        <v>34.299999999999997</v>
      </c>
      <c r="L4">
        <f t="shared" ref="L4:L35" si="2">K4/100</f>
        <v>0.34299999999999997</v>
      </c>
      <c r="M4">
        <f t="shared" ref="M4:M35" si="3">LN(L4)</f>
        <v>-1.0700248318161971</v>
      </c>
      <c r="N4">
        <f t="shared" ref="N4:N35" si="4">$AE$37+$AE$38*J4</f>
        <v>-1.1052490048181918</v>
      </c>
      <c r="Y4" s="8"/>
      <c r="Z4" s="9" t="s">
        <v>12</v>
      </c>
      <c r="AA4" s="9" t="s">
        <v>13</v>
      </c>
      <c r="AB4" s="10"/>
      <c r="AD4" s="19" t="s">
        <v>48</v>
      </c>
      <c r="AE4" s="19"/>
      <c r="AG4">
        <f>-AE19</f>
        <v>1.1598576407729512E-3</v>
      </c>
      <c r="AH4">
        <f>AF19</f>
        <v>2.1813828898980581E-5</v>
      </c>
      <c r="AI4">
        <f>EXP(AE18)</f>
        <v>0.42094737064655602</v>
      </c>
      <c r="AJ4">
        <f>AF19*AI4</f>
        <v>9.1824739187597329E-6</v>
      </c>
      <c r="AK4">
        <f>1/AG4</f>
        <v>862.17477459870076</v>
      </c>
      <c r="AL4">
        <f>AH4/(AG4)^2</f>
        <v>16.215208102245754</v>
      </c>
      <c r="AR4" t="s">
        <v>91</v>
      </c>
      <c r="AS4">
        <v>1.1598576407729512E-3</v>
      </c>
      <c r="AT4">
        <v>2.1813828898980581E-5</v>
      </c>
      <c r="AU4">
        <v>0.42094737064655602</v>
      </c>
      <c r="AV4">
        <v>9.1824739187597329E-6</v>
      </c>
      <c r="AW4">
        <v>862.17477459870076</v>
      </c>
      <c r="AX4">
        <v>16.215208102245754</v>
      </c>
    </row>
    <row r="5" spans="1:50" x14ac:dyDescent="0.2">
      <c r="A5" s="26"/>
      <c r="B5" s="5">
        <v>30</v>
      </c>
      <c r="C5" s="4">
        <v>40.5</v>
      </c>
      <c r="D5">
        <f t="shared" si="0"/>
        <v>0.40500000000000003</v>
      </c>
      <c r="E5">
        <f t="shared" si="1"/>
        <v>-0.90386821187559785</v>
      </c>
      <c r="J5" s="5">
        <v>30</v>
      </c>
      <c r="K5" s="4">
        <v>31.2</v>
      </c>
      <c r="L5">
        <f t="shared" si="2"/>
        <v>0.312</v>
      </c>
      <c r="M5">
        <f t="shared" si="3"/>
        <v>-1.1647520911726548</v>
      </c>
      <c r="N5">
        <f t="shared" si="4"/>
        <v>-1.1565970078024994</v>
      </c>
      <c r="Y5" s="11" t="s">
        <v>17</v>
      </c>
      <c r="Z5" s="7">
        <v>1</v>
      </c>
      <c r="AA5" s="6">
        <v>0.1</v>
      </c>
      <c r="AB5" s="12"/>
      <c r="AD5" s="16" t="s">
        <v>49</v>
      </c>
      <c r="AE5" s="16">
        <v>0.99456208566302606</v>
      </c>
      <c r="AR5" t="s">
        <v>92</v>
      </c>
      <c r="AS5">
        <v>3.4232001989538325E-3</v>
      </c>
      <c r="AT5">
        <v>9.8882004729660219E-5</v>
      </c>
      <c r="AU5">
        <v>0.34857530049519259</v>
      </c>
      <c r="AV5">
        <v>3.4467824512208366E-5</v>
      </c>
      <c r="AW5">
        <v>292.12431113599808</v>
      </c>
      <c r="AX5">
        <v>8.4382553857721572</v>
      </c>
    </row>
    <row r="6" spans="1:50" x14ac:dyDescent="0.2">
      <c r="A6" s="26"/>
      <c r="B6" s="5">
        <v>45</v>
      </c>
      <c r="C6" s="4">
        <v>39.5</v>
      </c>
      <c r="D6">
        <f t="shared" si="0"/>
        <v>0.39500000000000002</v>
      </c>
      <c r="E6">
        <f t="shared" si="1"/>
        <v>-0.92886951408101515</v>
      </c>
      <c r="J6" s="5">
        <v>45</v>
      </c>
      <c r="K6" s="4">
        <v>29.1</v>
      </c>
      <c r="L6">
        <f t="shared" si="2"/>
        <v>0.29100000000000004</v>
      </c>
      <c r="M6">
        <f t="shared" si="3"/>
        <v>-1.2344320118106444</v>
      </c>
      <c r="N6">
        <f t="shared" si="4"/>
        <v>-1.2079450107868068</v>
      </c>
      <c r="Y6" s="11" t="s">
        <v>14</v>
      </c>
      <c r="Z6" s="6">
        <v>0.5</v>
      </c>
      <c r="AA6" s="6">
        <v>1E-3</v>
      </c>
      <c r="AB6" s="12"/>
      <c r="AD6" s="16" t="s">
        <v>50</v>
      </c>
      <c r="AE6" s="16">
        <v>0.98915374223838848</v>
      </c>
      <c r="AR6" t="s">
        <v>93</v>
      </c>
      <c r="AS6">
        <v>7.5400557069316891E-4</v>
      </c>
      <c r="AT6">
        <v>9.1468250639337693E-6</v>
      </c>
      <c r="AU6">
        <v>0.43713784643635795</v>
      </c>
      <c r="AV6">
        <v>1.1166988859270465E-3</v>
      </c>
      <c r="AW6">
        <v>1326.2501483651965</v>
      </c>
      <c r="AX6">
        <v>16.088711502436865</v>
      </c>
    </row>
    <row r="7" spans="1:50" x14ac:dyDescent="0.2">
      <c r="B7" s="5">
        <v>60</v>
      </c>
      <c r="C7" s="4">
        <v>39</v>
      </c>
      <c r="D7">
        <f t="shared" si="0"/>
        <v>0.39</v>
      </c>
      <c r="E7">
        <f t="shared" si="1"/>
        <v>-0.94160853985844495</v>
      </c>
      <c r="J7" s="5">
        <v>60</v>
      </c>
      <c r="K7" s="4">
        <v>27.8</v>
      </c>
      <c r="L7">
        <f t="shared" si="2"/>
        <v>0.27800000000000002</v>
      </c>
      <c r="M7">
        <f t="shared" si="3"/>
        <v>-1.2801341652914999</v>
      </c>
      <c r="N7">
        <f t="shared" si="4"/>
        <v>-1.2592930137711142</v>
      </c>
      <c r="Y7" s="11" t="s">
        <v>16</v>
      </c>
      <c r="Z7" s="7">
        <v>36000</v>
      </c>
      <c r="AA7" s="6" t="s">
        <v>15</v>
      </c>
      <c r="AB7" s="12"/>
      <c r="AD7" s="16" t="s">
        <v>51</v>
      </c>
      <c r="AE7" s="16">
        <v>0.98880386295575584</v>
      </c>
      <c r="AR7" t="s">
        <v>94</v>
      </c>
      <c r="AS7">
        <v>2.0413092107275164E-3</v>
      </c>
      <c r="AT7">
        <v>4.8224835033355712E-5</v>
      </c>
      <c r="AU7">
        <v>0.34013445915977342</v>
      </c>
      <c r="AV7">
        <v>1.6402928182139739E-5</v>
      </c>
      <c r="AW7">
        <v>489.88168707846228</v>
      </c>
      <c r="AX7">
        <v>11.57319205785641</v>
      </c>
    </row>
    <row r="8" spans="1:50" x14ac:dyDescent="0.2">
      <c r="B8" s="5">
        <v>75</v>
      </c>
      <c r="C8" s="4">
        <v>38</v>
      </c>
      <c r="D8">
        <f t="shared" si="0"/>
        <v>0.38</v>
      </c>
      <c r="E8">
        <f t="shared" si="1"/>
        <v>-0.96758402626170559</v>
      </c>
      <c r="J8" s="5">
        <v>75</v>
      </c>
      <c r="K8" s="4">
        <v>24.8</v>
      </c>
      <c r="L8">
        <f t="shared" si="2"/>
        <v>0.248</v>
      </c>
      <c r="M8">
        <f t="shared" si="3"/>
        <v>-1.3943265328171548</v>
      </c>
      <c r="N8">
        <f t="shared" si="4"/>
        <v>-1.3106410167554219</v>
      </c>
      <c r="Y8" s="27" t="s">
        <v>23</v>
      </c>
      <c r="Z8" s="28"/>
      <c r="AA8" s="28"/>
      <c r="AB8" s="29"/>
      <c r="AD8" s="16" t="s">
        <v>52</v>
      </c>
      <c r="AE8" s="16">
        <v>1.7897977426143134E-2</v>
      </c>
    </row>
    <row r="9" spans="1:50" ht="15" thickBot="1" x14ac:dyDescent="0.25">
      <c r="B9" s="5">
        <v>90</v>
      </c>
      <c r="C9" s="4">
        <v>37.5</v>
      </c>
      <c r="D9">
        <f t="shared" si="0"/>
        <v>0.375</v>
      </c>
      <c r="E9">
        <f t="shared" si="1"/>
        <v>-0.98082925301172619</v>
      </c>
      <c r="J9" s="5">
        <v>90</v>
      </c>
      <c r="K9" s="4">
        <v>23.4</v>
      </c>
      <c r="L9">
        <f t="shared" si="2"/>
        <v>0.23399999999999999</v>
      </c>
      <c r="M9">
        <f t="shared" si="3"/>
        <v>-1.4524341636244358</v>
      </c>
      <c r="N9">
        <f t="shared" si="4"/>
        <v>-1.3619890197397293</v>
      </c>
      <c r="Y9" s="27"/>
      <c r="Z9" s="28"/>
      <c r="AA9" s="28"/>
      <c r="AB9" s="29"/>
      <c r="AD9" s="17" t="s">
        <v>53</v>
      </c>
      <c r="AE9" s="17">
        <v>33</v>
      </c>
    </row>
    <row r="10" spans="1:50" x14ac:dyDescent="0.2">
      <c r="B10" s="5">
        <v>105</v>
      </c>
      <c r="C10" s="4">
        <v>36.5</v>
      </c>
      <c r="D10">
        <f t="shared" si="0"/>
        <v>0.36499999999999999</v>
      </c>
      <c r="E10">
        <f t="shared" si="1"/>
        <v>-1.0078579253996456</v>
      </c>
      <c r="J10" s="5">
        <v>105</v>
      </c>
      <c r="K10" s="4">
        <v>22.5</v>
      </c>
      <c r="L10">
        <f t="shared" si="2"/>
        <v>0.22500000000000001</v>
      </c>
      <c r="M10">
        <f t="shared" si="3"/>
        <v>-1.4916548767777169</v>
      </c>
      <c r="N10">
        <f t="shared" si="4"/>
        <v>-1.4133370227240367</v>
      </c>
      <c r="Y10" s="27"/>
      <c r="Z10" s="28"/>
      <c r="AA10" s="28"/>
      <c r="AB10" s="29"/>
    </row>
    <row r="11" spans="1:50" ht="15" thickBot="1" x14ac:dyDescent="0.25">
      <c r="B11" s="5">
        <v>120</v>
      </c>
      <c r="C11" s="4">
        <v>36</v>
      </c>
      <c r="D11">
        <f t="shared" si="0"/>
        <v>0.36</v>
      </c>
      <c r="E11">
        <f t="shared" si="1"/>
        <v>-1.0216512475319814</v>
      </c>
      <c r="J11" s="5">
        <v>120</v>
      </c>
      <c r="K11" s="4">
        <v>21</v>
      </c>
      <c r="L11">
        <f t="shared" si="2"/>
        <v>0.21</v>
      </c>
      <c r="M11">
        <f t="shared" si="3"/>
        <v>-1.5606477482646683</v>
      </c>
      <c r="N11">
        <f t="shared" si="4"/>
        <v>-1.4646850257083441</v>
      </c>
      <c r="Y11" s="27"/>
      <c r="Z11" s="28"/>
      <c r="AA11" s="28"/>
      <c r="AB11" s="29"/>
      <c r="AD11" t="s">
        <v>54</v>
      </c>
    </row>
    <row r="12" spans="1:50" x14ac:dyDescent="0.2">
      <c r="B12" s="5">
        <v>135</v>
      </c>
      <c r="C12" s="4">
        <v>35</v>
      </c>
      <c r="D12">
        <f t="shared" si="0"/>
        <v>0.35</v>
      </c>
      <c r="E12">
        <f t="shared" si="1"/>
        <v>-1.0498221244986778</v>
      </c>
      <c r="J12" s="5">
        <v>135</v>
      </c>
      <c r="K12" s="4">
        <v>20.100000000000001</v>
      </c>
      <c r="L12">
        <f t="shared" si="2"/>
        <v>0.20100000000000001</v>
      </c>
      <c r="M12">
        <f t="shared" si="3"/>
        <v>-1.6044503709230613</v>
      </c>
      <c r="N12">
        <f t="shared" si="4"/>
        <v>-1.5160330286926518</v>
      </c>
      <c r="Y12" s="27" t="s">
        <v>18</v>
      </c>
      <c r="Z12" s="28"/>
      <c r="AA12" s="28"/>
      <c r="AB12" s="29"/>
      <c r="AD12" s="18"/>
      <c r="AE12" s="18" t="s">
        <v>59</v>
      </c>
      <c r="AF12" s="18" t="s">
        <v>60</v>
      </c>
      <c r="AG12" s="18" t="s">
        <v>61</v>
      </c>
      <c r="AH12" s="18" t="s">
        <v>62</v>
      </c>
      <c r="AI12" s="18" t="s">
        <v>63</v>
      </c>
    </row>
    <row r="13" spans="1:50" x14ac:dyDescent="0.2">
      <c r="B13" s="5">
        <v>150</v>
      </c>
      <c r="C13" s="4">
        <v>34.5</v>
      </c>
      <c r="D13">
        <f t="shared" si="0"/>
        <v>0.34499999999999997</v>
      </c>
      <c r="E13">
        <f t="shared" si="1"/>
        <v>-1.0642108619507773</v>
      </c>
      <c r="J13" s="5">
        <v>150</v>
      </c>
      <c r="K13" s="4">
        <v>19.100000000000001</v>
      </c>
      <c r="L13">
        <f t="shared" si="2"/>
        <v>0.191</v>
      </c>
      <c r="M13">
        <f t="shared" si="3"/>
        <v>-1.6554818509355071</v>
      </c>
      <c r="N13">
        <f t="shared" si="4"/>
        <v>-1.5673810316769592</v>
      </c>
      <c r="Y13" s="27"/>
      <c r="Z13" s="28"/>
      <c r="AA13" s="28"/>
      <c r="AB13" s="29"/>
      <c r="AD13" s="16" t="s">
        <v>55</v>
      </c>
      <c r="AE13" s="16">
        <v>1</v>
      </c>
      <c r="AF13" s="16">
        <v>0.90563559358574597</v>
      </c>
      <c r="AG13" s="16">
        <v>0.90563559358574597</v>
      </c>
      <c r="AH13" s="16">
        <v>2827.1286450446783</v>
      </c>
      <c r="AI13" s="16">
        <v>5.0329212053698239E-32</v>
      </c>
    </row>
    <row r="14" spans="1:50" x14ac:dyDescent="0.2">
      <c r="B14" s="5">
        <v>165</v>
      </c>
      <c r="C14" s="4">
        <v>34</v>
      </c>
      <c r="D14">
        <f t="shared" si="0"/>
        <v>0.34</v>
      </c>
      <c r="E14">
        <f t="shared" si="1"/>
        <v>-1.0788096613719298</v>
      </c>
      <c r="J14" s="5">
        <v>165</v>
      </c>
      <c r="K14" s="4">
        <v>19.100000000000001</v>
      </c>
      <c r="L14">
        <f t="shared" si="2"/>
        <v>0.191</v>
      </c>
      <c r="M14">
        <f t="shared" si="3"/>
        <v>-1.6554818509355071</v>
      </c>
      <c r="N14">
        <f t="shared" si="4"/>
        <v>-1.6187290346612668</v>
      </c>
      <c r="Y14" s="27"/>
      <c r="Z14" s="28"/>
      <c r="AA14" s="28"/>
      <c r="AB14" s="29"/>
      <c r="AD14" s="16" t="s">
        <v>56</v>
      </c>
      <c r="AE14" s="16">
        <v>31</v>
      </c>
      <c r="AF14" s="16">
        <v>9.9304654743486032E-3</v>
      </c>
      <c r="AG14" s="16">
        <v>3.2033759594672916E-4</v>
      </c>
      <c r="AH14" s="16"/>
      <c r="AI14" s="16"/>
    </row>
    <row r="15" spans="1:50" ht="15" thickBot="1" x14ac:dyDescent="0.25">
      <c r="B15" s="5">
        <v>180</v>
      </c>
      <c r="C15" s="4">
        <v>34</v>
      </c>
      <c r="D15">
        <f t="shared" si="0"/>
        <v>0.34</v>
      </c>
      <c r="E15">
        <f t="shared" si="1"/>
        <v>-1.0788096613719298</v>
      </c>
      <c r="J15" s="5">
        <v>180</v>
      </c>
      <c r="K15" s="4">
        <v>18.399999999999999</v>
      </c>
      <c r="L15">
        <f t="shared" si="2"/>
        <v>0.184</v>
      </c>
      <c r="M15">
        <f t="shared" si="3"/>
        <v>-1.6928195213731514</v>
      </c>
      <c r="N15">
        <f t="shared" si="4"/>
        <v>-1.6700770376455742</v>
      </c>
      <c r="Y15" s="30"/>
      <c r="Z15" s="31"/>
      <c r="AA15" s="31"/>
      <c r="AB15" s="32"/>
      <c r="AD15" s="17" t="s">
        <v>57</v>
      </c>
      <c r="AE15" s="17">
        <v>32</v>
      </c>
      <c r="AF15" s="17">
        <v>0.91556605906009458</v>
      </c>
      <c r="AG15" s="17"/>
      <c r="AH15" s="17"/>
      <c r="AI15" s="17"/>
    </row>
    <row r="16" spans="1:50" ht="15" thickBot="1" x14ac:dyDescent="0.25">
      <c r="B16" s="5">
        <v>195</v>
      </c>
      <c r="C16" s="4">
        <v>33.5</v>
      </c>
      <c r="D16">
        <f t="shared" si="0"/>
        <v>0.33500000000000002</v>
      </c>
      <c r="E16">
        <f t="shared" si="1"/>
        <v>-1.0936247471570706</v>
      </c>
      <c r="J16" s="5">
        <v>195</v>
      </c>
      <c r="K16" s="4">
        <v>18.2</v>
      </c>
      <c r="L16">
        <f t="shared" si="2"/>
        <v>0.182</v>
      </c>
      <c r="M16">
        <f t="shared" si="3"/>
        <v>-1.7037485919053417</v>
      </c>
      <c r="N16">
        <f t="shared" si="4"/>
        <v>-1.7214250406298817</v>
      </c>
    </row>
    <row r="17" spans="2:38" ht="14.25" customHeight="1" x14ac:dyDescent="0.2">
      <c r="B17" s="5">
        <v>210</v>
      </c>
      <c r="C17" s="4">
        <v>33.5</v>
      </c>
      <c r="D17">
        <f t="shared" si="0"/>
        <v>0.33500000000000002</v>
      </c>
      <c r="E17">
        <f t="shared" si="1"/>
        <v>-1.0936247471570706</v>
      </c>
      <c r="J17" s="5">
        <v>210</v>
      </c>
      <c r="K17" s="4">
        <v>17.3</v>
      </c>
      <c r="L17">
        <f t="shared" si="2"/>
        <v>0.17300000000000001</v>
      </c>
      <c r="M17">
        <f t="shared" si="3"/>
        <v>-1.754463684484358</v>
      </c>
      <c r="N17">
        <f t="shared" si="4"/>
        <v>-1.7727730436141891</v>
      </c>
      <c r="AD17" s="18"/>
      <c r="AE17" s="18" t="s">
        <v>64</v>
      </c>
      <c r="AF17" s="18" t="s">
        <v>52</v>
      </c>
      <c r="AG17" s="18" t="s">
        <v>65</v>
      </c>
      <c r="AH17" s="18" t="s">
        <v>66</v>
      </c>
      <c r="AI17" s="18" t="s">
        <v>67</v>
      </c>
      <c r="AJ17" s="18" t="s">
        <v>68</v>
      </c>
      <c r="AK17" s="18" t="s">
        <v>69</v>
      </c>
      <c r="AL17" s="18" t="s">
        <v>70</v>
      </c>
    </row>
    <row r="18" spans="2:38" x14ac:dyDescent="0.2">
      <c r="B18" s="5">
        <v>225</v>
      </c>
      <c r="C18" s="4">
        <v>33</v>
      </c>
      <c r="D18">
        <f t="shared" si="0"/>
        <v>0.33</v>
      </c>
      <c r="E18">
        <f t="shared" si="1"/>
        <v>-1.1086626245216111</v>
      </c>
      <c r="J18" s="5">
        <v>225</v>
      </c>
      <c r="K18" s="4">
        <v>16.3</v>
      </c>
      <c r="L18">
        <f t="shared" si="2"/>
        <v>0.16300000000000001</v>
      </c>
      <c r="M18">
        <f t="shared" si="3"/>
        <v>-1.8140050781753747</v>
      </c>
      <c r="N18">
        <f t="shared" si="4"/>
        <v>-1.8241210465984967</v>
      </c>
      <c r="AD18" s="16" t="s">
        <v>58</v>
      </c>
      <c r="AE18" s="16">
        <v>-0.86524746345492154</v>
      </c>
      <c r="AF18" s="16">
        <v>6.0922708603813758E-3</v>
      </c>
      <c r="AG18" s="16">
        <v>-142.0238008591688</v>
      </c>
      <c r="AH18" s="16">
        <v>3.4327662582360325E-45</v>
      </c>
      <c r="AI18" s="16">
        <v>-0.87767273174529492</v>
      </c>
      <c r="AJ18" s="16">
        <v>-0.85282219516454816</v>
      </c>
      <c r="AK18" s="16">
        <v>-0.87767273174529492</v>
      </c>
      <c r="AL18" s="16">
        <v>-0.85282219516454816</v>
      </c>
    </row>
    <row r="19" spans="2:38" ht="15" thickBot="1" x14ac:dyDescent="0.25">
      <c r="B19" s="5">
        <v>240</v>
      </c>
      <c r="C19" s="4">
        <v>32.5</v>
      </c>
      <c r="D19">
        <f t="shared" si="0"/>
        <v>0.32500000000000001</v>
      </c>
      <c r="E19">
        <f t="shared" si="1"/>
        <v>-1.1239300966523995</v>
      </c>
      <c r="J19" s="5">
        <v>240</v>
      </c>
      <c r="K19" s="4">
        <v>15.5</v>
      </c>
      <c r="L19">
        <f t="shared" si="2"/>
        <v>0.155</v>
      </c>
      <c r="M19">
        <f t="shared" si="3"/>
        <v>-1.8643301620628905</v>
      </c>
      <c r="N19">
        <f t="shared" si="4"/>
        <v>-1.8754690495828041</v>
      </c>
      <c r="AD19" s="17" t="s">
        <v>0</v>
      </c>
      <c r="AE19" s="17">
        <v>-1.1598576407729512E-3</v>
      </c>
      <c r="AF19" s="17">
        <v>2.1813828898980581E-5</v>
      </c>
      <c r="AG19" s="17">
        <v>-53.170749901093913</v>
      </c>
      <c r="AH19" s="17">
        <v>5.0329212053698239E-32</v>
      </c>
      <c r="AI19" s="17">
        <v>-1.2043472379562859E-3</v>
      </c>
      <c r="AJ19" s="17">
        <v>-1.1153680435896166E-3</v>
      </c>
      <c r="AK19" s="17">
        <v>-1.2043472379562859E-3</v>
      </c>
      <c r="AL19" s="17">
        <v>-1.1153680435896166E-3</v>
      </c>
    </row>
    <row r="20" spans="2:38" x14ac:dyDescent="0.2">
      <c r="B20" s="5">
        <v>255</v>
      </c>
      <c r="C20" s="4">
        <v>32</v>
      </c>
      <c r="D20">
        <f t="shared" si="0"/>
        <v>0.32</v>
      </c>
      <c r="E20">
        <f t="shared" si="1"/>
        <v>-1.1394342831883648</v>
      </c>
      <c r="J20" s="5">
        <v>255</v>
      </c>
      <c r="K20" s="4">
        <v>14.9</v>
      </c>
      <c r="L20">
        <f t="shared" si="2"/>
        <v>0.14899999999999999</v>
      </c>
      <c r="M20">
        <f t="shared" si="3"/>
        <v>-1.9038089730366781</v>
      </c>
      <c r="N20">
        <f t="shared" si="4"/>
        <v>-1.9268170525671118</v>
      </c>
      <c r="Y20" s="16"/>
    </row>
    <row r="21" spans="2:38" ht="14.25" customHeight="1" x14ac:dyDescent="0.2">
      <c r="B21" s="5">
        <v>270</v>
      </c>
      <c r="C21" s="4">
        <v>31.5</v>
      </c>
      <c r="D21">
        <f t="shared" si="0"/>
        <v>0.315</v>
      </c>
      <c r="E21">
        <f t="shared" si="1"/>
        <v>-1.155182640156504</v>
      </c>
      <c r="J21" s="5">
        <v>270</v>
      </c>
      <c r="K21" s="4">
        <v>14.13</v>
      </c>
      <c r="L21">
        <f t="shared" si="2"/>
        <v>0.14130000000000001</v>
      </c>
      <c r="M21">
        <f t="shared" si="3"/>
        <v>-1.9568699892916552</v>
      </c>
      <c r="N21">
        <f t="shared" si="4"/>
        <v>-1.9781650555514192</v>
      </c>
      <c r="AD21" t="s">
        <v>47</v>
      </c>
      <c r="AE21" s="23" t="s">
        <v>71</v>
      </c>
    </row>
    <row r="22" spans="2:38" ht="15" thickBot="1" x14ac:dyDescent="0.25">
      <c r="B22" s="5">
        <v>285</v>
      </c>
      <c r="C22" s="4">
        <v>31</v>
      </c>
      <c r="D22">
        <f t="shared" si="0"/>
        <v>0.31</v>
      </c>
      <c r="E22">
        <f t="shared" si="1"/>
        <v>-1.1711829815029451</v>
      </c>
      <c r="J22" s="5">
        <v>285</v>
      </c>
      <c r="K22" s="4">
        <v>14.3</v>
      </c>
      <c r="L22">
        <f t="shared" si="2"/>
        <v>0.14300000000000002</v>
      </c>
      <c r="M22">
        <f t="shared" si="3"/>
        <v>-1.9449106487222296</v>
      </c>
      <c r="N22">
        <f t="shared" si="4"/>
        <v>-2.0295130585357266</v>
      </c>
    </row>
    <row r="23" spans="2:38" x14ac:dyDescent="0.2">
      <c r="B23" s="5">
        <v>300</v>
      </c>
      <c r="C23" s="4">
        <v>30</v>
      </c>
      <c r="D23">
        <f t="shared" si="0"/>
        <v>0.3</v>
      </c>
      <c r="E23">
        <f t="shared" si="1"/>
        <v>-1.2039728043259361</v>
      </c>
      <c r="J23" s="5">
        <v>300</v>
      </c>
      <c r="K23" s="4">
        <v>13.2</v>
      </c>
      <c r="L23">
        <f t="shared" si="2"/>
        <v>0.13200000000000001</v>
      </c>
      <c r="M23">
        <f t="shared" si="3"/>
        <v>-2.0249533563957662</v>
      </c>
      <c r="N23">
        <f t="shared" si="4"/>
        <v>-2.080861061520034</v>
      </c>
      <c r="AD23" s="19" t="s">
        <v>48</v>
      </c>
      <c r="AE23" s="19"/>
    </row>
    <row r="24" spans="2:38" ht="15" x14ac:dyDescent="0.25">
      <c r="B24" s="5">
        <v>315</v>
      </c>
      <c r="C24" s="4">
        <v>29.5</v>
      </c>
      <c r="D24">
        <f t="shared" si="0"/>
        <v>0.29499999999999998</v>
      </c>
      <c r="E24">
        <f t="shared" si="1"/>
        <v>-1.2207799226423173</v>
      </c>
      <c r="J24" s="5">
        <v>315</v>
      </c>
      <c r="K24" s="4">
        <v>12.7</v>
      </c>
      <c r="L24">
        <f t="shared" si="2"/>
        <v>0.127</v>
      </c>
      <c r="M24">
        <f t="shared" si="3"/>
        <v>-2.0635681925235456</v>
      </c>
      <c r="N24">
        <f t="shared" si="4"/>
        <v>-2.1322090645043419</v>
      </c>
      <c r="AD24" s="16" t="s">
        <v>49</v>
      </c>
      <c r="AE24" s="16">
        <v>0.98731253802336327</v>
      </c>
      <c r="AG24" t="s">
        <v>74</v>
      </c>
      <c r="AH24" t="s">
        <v>75</v>
      </c>
      <c r="AI24" t="s">
        <v>76</v>
      </c>
      <c r="AJ24" t="s">
        <v>77</v>
      </c>
      <c r="AK24" s="22" t="s">
        <v>85</v>
      </c>
      <c r="AL24" t="s">
        <v>86</v>
      </c>
    </row>
    <row r="25" spans="2:38" x14ac:dyDescent="0.2">
      <c r="B25" s="5">
        <v>330</v>
      </c>
      <c r="C25" s="4">
        <v>29</v>
      </c>
      <c r="D25">
        <f t="shared" si="0"/>
        <v>0.28999999999999998</v>
      </c>
      <c r="E25">
        <f t="shared" si="1"/>
        <v>-1.2378743560016174</v>
      </c>
      <c r="J25" s="5">
        <v>330</v>
      </c>
      <c r="K25" s="4">
        <v>12.2</v>
      </c>
      <c r="L25">
        <f t="shared" si="2"/>
        <v>0.122</v>
      </c>
      <c r="M25">
        <f t="shared" si="3"/>
        <v>-2.1037342342488805</v>
      </c>
      <c r="N25">
        <f t="shared" si="4"/>
        <v>-2.1835570674886489</v>
      </c>
      <c r="AD25" s="16" t="s">
        <v>50</v>
      </c>
      <c r="AE25" s="16">
        <v>0.97478604773813515</v>
      </c>
      <c r="AG25">
        <f>-AE38</f>
        <v>3.4232001989538325E-3</v>
      </c>
      <c r="AH25">
        <f>AF38</f>
        <v>9.8882004729660219E-5</v>
      </c>
      <c r="AI25">
        <f>EXP(AE37)</f>
        <v>0.34857530049519259</v>
      </c>
      <c r="AJ25">
        <f>AF38*AI25</f>
        <v>3.4467824512208366E-5</v>
      </c>
      <c r="AK25">
        <f>1/AG25</f>
        <v>292.12431113599808</v>
      </c>
      <c r="AL25">
        <f>AH25/(AG25)^2</f>
        <v>8.4382553857721572</v>
      </c>
    </row>
    <row r="26" spans="2:38" x14ac:dyDescent="0.2">
      <c r="B26" s="5">
        <v>345</v>
      </c>
      <c r="C26" s="4">
        <v>28.5</v>
      </c>
      <c r="D26">
        <f t="shared" si="0"/>
        <v>0.28499999999999998</v>
      </c>
      <c r="E26">
        <f t="shared" si="1"/>
        <v>-1.2552660987134867</v>
      </c>
      <c r="J26" s="5">
        <v>345</v>
      </c>
      <c r="K26" s="4">
        <v>11.7</v>
      </c>
      <c r="L26">
        <f t="shared" si="2"/>
        <v>0.11699999999999999</v>
      </c>
      <c r="M26">
        <f t="shared" si="3"/>
        <v>-2.145581344184381</v>
      </c>
      <c r="N26">
        <f t="shared" si="4"/>
        <v>-2.2349050704729567</v>
      </c>
      <c r="AD26" s="16" t="s">
        <v>51</v>
      </c>
      <c r="AE26" s="16">
        <v>0.97397269443936529</v>
      </c>
    </row>
    <row r="27" spans="2:38" x14ac:dyDescent="0.2">
      <c r="B27" s="5">
        <v>360</v>
      </c>
      <c r="C27" s="4">
        <v>28</v>
      </c>
      <c r="D27">
        <f t="shared" si="0"/>
        <v>0.28000000000000003</v>
      </c>
      <c r="E27">
        <f t="shared" si="1"/>
        <v>-1.2729656758128873</v>
      </c>
      <c r="J27" s="5">
        <v>360</v>
      </c>
      <c r="K27" s="4">
        <v>11</v>
      </c>
      <c r="L27">
        <f t="shared" si="2"/>
        <v>0.11</v>
      </c>
      <c r="M27">
        <f t="shared" si="3"/>
        <v>-2.2072749131897207</v>
      </c>
      <c r="N27">
        <f t="shared" si="4"/>
        <v>-2.2862530734572641</v>
      </c>
      <c r="AD27" s="16" t="s">
        <v>52</v>
      </c>
      <c r="AE27" s="16">
        <v>8.1131464663956543E-2</v>
      </c>
    </row>
    <row r="28" spans="2:38" ht="15" thickBot="1" x14ac:dyDescent="0.25">
      <c r="B28" s="5">
        <v>375</v>
      </c>
      <c r="C28" s="4">
        <v>27.5</v>
      </c>
      <c r="D28">
        <f t="shared" si="0"/>
        <v>0.27500000000000002</v>
      </c>
      <c r="E28">
        <f t="shared" si="1"/>
        <v>-1.2909841813155656</v>
      </c>
      <c r="J28" s="5">
        <v>375</v>
      </c>
      <c r="K28" s="4">
        <v>10.4</v>
      </c>
      <c r="L28">
        <f t="shared" si="2"/>
        <v>0.10400000000000001</v>
      </c>
      <c r="M28">
        <f t="shared" si="3"/>
        <v>-2.2633643798407643</v>
      </c>
      <c r="N28">
        <f t="shared" si="4"/>
        <v>-2.3376010764415716</v>
      </c>
      <c r="AD28" s="17" t="s">
        <v>53</v>
      </c>
      <c r="AE28" s="17">
        <v>33</v>
      </c>
    </row>
    <row r="29" spans="2:38" ht="14.25" customHeight="1" x14ac:dyDescent="0.2">
      <c r="B29" s="5">
        <v>390</v>
      </c>
      <c r="C29" s="4">
        <v>27</v>
      </c>
      <c r="D29">
        <f t="shared" si="0"/>
        <v>0.27</v>
      </c>
      <c r="E29">
        <f t="shared" si="1"/>
        <v>-1.3093333199837622</v>
      </c>
      <c r="J29" s="5">
        <v>390</v>
      </c>
      <c r="K29" s="4">
        <v>9.8000000000000007</v>
      </c>
      <c r="L29">
        <f t="shared" si="2"/>
        <v>9.8000000000000004E-2</v>
      </c>
      <c r="M29">
        <f t="shared" si="3"/>
        <v>-2.322787800311565</v>
      </c>
      <c r="N29">
        <f t="shared" si="4"/>
        <v>-2.388949079425879</v>
      </c>
    </row>
    <row r="30" spans="2:38" ht="15" thickBot="1" x14ac:dyDescent="0.25">
      <c r="B30" s="5">
        <v>405</v>
      </c>
      <c r="C30" s="4">
        <v>26.5</v>
      </c>
      <c r="D30">
        <f t="shared" si="0"/>
        <v>0.26500000000000001</v>
      </c>
      <c r="E30">
        <f t="shared" si="1"/>
        <v>-1.3280254529959148</v>
      </c>
      <c r="J30" s="5">
        <v>405</v>
      </c>
      <c r="K30" s="4">
        <v>9.1999999999999993</v>
      </c>
      <c r="L30">
        <f t="shared" si="2"/>
        <v>9.1999999999999998E-2</v>
      </c>
      <c r="M30">
        <f t="shared" si="3"/>
        <v>-2.3859667019330968</v>
      </c>
      <c r="N30">
        <f t="shared" si="4"/>
        <v>-2.4402970824101864</v>
      </c>
      <c r="AD30" t="s">
        <v>54</v>
      </c>
    </row>
    <row r="31" spans="2:38" x14ac:dyDescent="0.2">
      <c r="B31" s="5">
        <v>420</v>
      </c>
      <c r="C31" s="4">
        <v>26</v>
      </c>
      <c r="D31">
        <f t="shared" si="0"/>
        <v>0.26</v>
      </c>
      <c r="E31">
        <f t="shared" si="1"/>
        <v>-1.3470736479666092</v>
      </c>
      <c r="J31" s="5">
        <v>420</v>
      </c>
      <c r="K31" s="4">
        <v>8.6</v>
      </c>
      <c r="L31">
        <f t="shared" si="2"/>
        <v>8.5999999999999993E-2</v>
      </c>
      <c r="M31">
        <f t="shared" si="3"/>
        <v>-2.4534079827286295</v>
      </c>
      <c r="N31">
        <f t="shared" si="4"/>
        <v>-2.4916450853944943</v>
      </c>
      <c r="AD31" s="18"/>
      <c r="AE31" s="18" t="s">
        <v>59</v>
      </c>
      <c r="AF31" s="18" t="s">
        <v>60</v>
      </c>
      <c r="AG31" s="18" t="s">
        <v>61</v>
      </c>
      <c r="AH31" s="18" t="s">
        <v>62</v>
      </c>
      <c r="AI31" s="18" t="s">
        <v>63</v>
      </c>
    </row>
    <row r="32" spans="2:38" x14ac:dyDescent="0.2">
      <c r="B32" s="5">
        <v>435</v>
      </c>
      <c r="C32" s="4">
        <v>25</v>
      </c>
      <c r="D32">
        <f t="shared" si="0"/>
        <v>0.25</v>
      </c>
      <c r="E32">
        <f t="shared" si="1"/>
        <v>-1.3862943611198906</v>
      </c>
      <c r="J32" s="5">
        <v>435</v>
      </c>
      <c r="K32" s="4">
        <v>7.5</v>
      </c>
      <c r="L32">
        <f t="shared" si="2"/>
        <v>7.4999999999999997E-2</v>
      </c>
      <c r="M32">
        <f t="shared" si="3"/>
        <v>-2.5902671654458267</v>
      </c>
      <c r="N32">
        <f t="shared" si="4"/>
        <v>-2.5429930883788012</v>
      </c>
      <c r="AD32" s="16" t="s">
        <v>55</v>
      </c>
      <c r="AE32" s="16">
        <v>1</v>
      </c>
      <c r="AF32" s="16">
        <v>7.8887592921455392</v>
      </c>
      <c r="AG32" s="16">
        <v>7.8887592921455392</v>
      </c>
      <c r="AH32" s="16">
        <v>1198.4780159033742</v>
      </c>
      <c r="AI32" s="16">
        <v>2.4176718858986226E-26</v>
      </c>
    </row>
    <row r="33" spans="1:38" ht="14.25" customHeight="1" x14ac:dyDescent="0.2">
      <c r="B33" s="5">
        <v>450</v>
      </c>
      <c r="C33" s="4">
        <v>24.5</v>
      </c>
      <c r="D33">
        <f t="shared" si="0"/>
        <v>0.245</v>
      </c>
      <c r="E33">
        <f t="shared" si="1"/>
        <v>-1.4064970684374101</v>
      </c>
      <c r="J33" s="5">
        <v>450</v>
      </c>
      <c r="K33" s="4">
        <v>6.9</v>
      </c>
      <c r="L33">
        <f t="shared" si="2"/>
        <v>6.9000000000000006E-2</v>
      </c>
      <c r="M33">
        <f t="shared" si="3"/>
        <v>-2.6736487743848776</v>
      </c>
      <c r="N33">
        <f t="shared" si="4"/>
        <v>-2.5943410913631091</v>
      </c>
      <c r="AD33" s="16" t="s">
        <v>56</v>
      </c>
      <c r="AE33" s="16">
        <v>31</v>
      </c>
      <c r="AF33" s="16">
        <v>0.20405175131408368</v>
      </c>
      <c r="AG33" s="16">
        <v>6.5823145585188281E-3</v>
      </c>
      <c r="AH33" s="16"/>
      <c r="AI33" s="16"/>
    </row>
    <row r="34" spans="1:38" ht="15" thickBot="1" x14ac:dyDescent="0.25">
      <c r="B34" s="5">
        <v>465</v>
      </c>
      <c r="C34" s="4">
        <v>24</v>
      </c>
      <c r="D34">
        <f t="shared" si="0"/>
        <v>0.24</v>
      </c>
      <c r="E34">
        <f t="shared" si="1"/>
        <v>-1.4271163556401458</v>
      </c>
      <c r="J34" s="5">
        <v>465</v>
      </c>
      <c r="K34" s="4">
        <v>6.3</v>
      </c>
      <c r="L34">
        <f t="shared" si="2"/>
        <v>6.3E-2</v>
      </c>
      <c r="M34">
        <f t="shared" si="3"/>
        <v>-2.7646205525906042</v>
      </c>
      <c r="N34">
        <f t="shared" si="4"/>
        <v>-2.6456890943474165</v>
      </c>
      <c r="AD34" s="17" t="s">
        <v>57</v>
      </c>
      <c r="AE34" s="17">
        <v>32</v>
      </c>
      <c r="AF34" s="17">
        <v>8.0928110434596228</v>
      </c>
      <c r="AG34" s="17"/>
      <c r="AH34" s="17"/>
      <c r="AI34" s="17"/>
    </row>
    <row r="35" spans="1:38" ht="15" thickBot="1" x14ac:dyDescent="0.25">
      <c r="B35" s="5">
        <v>480</v>
      </c>
      <c r="C35" s="4">
        <v>23.5</v>
      </c>
      <c r="D35">
        <f t="shared" si="0"/>
        <v>0.23499999999999999</v>
      </c>
      <c r="E35">
        <f t="shared" si="1"/>
        <v>-1.4481697648379781</v>
      </c>
      <c r="J35" s="5">
        <v>480</v>
      </c>
      <c r="K35" s="4">
        <v>5.7</v>
      </c>
      <c r="L35">
        <f t="shared" si="2"/>
        <v>5.7000000000000002E-2</v>
      </c>
      <c r="M35">
        <f t="shared" si="3"/>
        <v>-2.864704011147587</v>
      </c>
      <c r="N35">
        <f t="shared" si="4"/>
        <v>-2.6970370973317239</v>
      </c>
    </row>
    <row r="36" spans="1:38" x14ac:dyDescent="0.2">
      <c r="A36" t="s">
        <v>11</v>
      </c>
      <c r="B36" t="s">
        <v>21</v>
      </c>
      <c r="C36" t="s">
        <v>25</v>
      </c>
      <c r="D36" t="s">
        <v>22</v>
      </c>
      <c r="J36" t="s">
        <v>21</v>
      </c>
      <c r="K36" t="s">
        <v>25</v>
      </c>
      <c r="L36" t="s">
        <v>22</v>
      </c>
      <c r="AD36" s="18"/>
      <c r="AE36" s="18" t="s">
        <v>64</v>
      </c>
      <c r="AF36" s="18" t="s">
        <v>52</v>
      </c>
      <c r="AG36" s="18" t="s">
        <v>65</v>
      </c>
      <c r="AH36" s="18" t="s">
        <v>66</v>
      </c>
      <c r="AI36" s="18" t="s">
        <v>67</v>
      </c>
      <c r="AJ36" s="18" t="s">
        <v>68</v>
      </c>
      <c r="AK36" s="18" t="s">
        <v>69</v>
      </c>
      <c r="AL36" s="18" t="s">
        <v>70</v>
      </c>
    </row>
    <row r="37" spans="1:38" x14ac:dyDescent="0.2">
      <c r="AD37" s="16" t="s">
        <v>58</v>
      </c>
      <c r="AE37" s="16">
        <v>-1.0539010018338844</v>
      </c>
      <c r="AF37" s="16">
        <v>2.7616241001081423E-2</v>
      </c>
      <c r="AG37" s="16">
        <v>-38.162362567469437</v>
      </c>
      <c r="AH37" s="16">
        <v>1.2609020648248133E-27</v>
      </c>
      <c r="AI37" s="16">
        <v>-1.1102246964748292</v>
      </c>
      <c r="AJ37" s="16">
        <v>-0.99757730719293947</v>
      </c>
      <c r="AK37" s="16">
        <v>-1.1102246964748292</v>
      </c>
      <c r="AL37" s="16">
        <v>-0.99757730719293947</v>
      </c>
    </row>
    <row r="38" spans="1:38" ht="15" thickBot="1" x14ac:dyDescent="0.25">
      <c r="AD38" s="17" t="s">
        <v>0</v>
      </c>
      <c r="AE38" s="17">
        <v>-3.4232001989538325E-3</v>
      </c>
      <c r="AF38" s="17">
        <v>9.8882004729660219E-5</v>
      </c>
      <c r="AG38" s="17">
        <v>-34.619041233162058</v>
      </c>
      <c r="AH38" s="17">
        <v>2.4176718858986226E-26</v>
      </c>
      <c r="AI38" s="17">
        <v>-3.6248713764200115E-3</v>
      </c>
      <c r="AJ38" s="17">
        <v>-3.2215290214876536E-3</v>
      </c>
      <c r="AK38" s="17">
        <v>-3.6248713764200115E-3</v>
      </c>
      <c r="AL38" s="17">
        <v>-3.2215290214876536E-3</v>
      </c>
    </row>
    <row r="39" spans="1:38" x14ac:dyDescent="0.2">
      <c r="AD39" s="16"/>
      <c r="AE39" s="16"/>
      <c r="AF39" s="16"/>
      <c r="AG39" s="16"/>
      <c r="AH39" s="16"/>
      <c r="AI39" s="16"/>
      <c r="AJ39" s="16"/>
      <c r="AK39" s="16"/>
      <c r="AL39" s="16"/>
    </row>
    <row r="40" spans="1:38" ht="44.25" customHeight="1" x14ac:dyDescent="0.2">
      <c r="A40" s="25" t="s">
        <v>7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AD40" s="16"/>
      <c r="AE40" s="16"/>
      <c r="AF40" s="16"/>
      <c r="AG40" s="16"/>
      <c r="AH40" s="16"/>
      <c r="AI40" s="16"/>
      <c r="AJ40" s="16"/>
      <c r="AK40" s="16"/>
      <c r="AL40" s="16"/>
    </row>
    <row r="41" spans="1:38" ht="15" x14ac:dyDescent="0.25">
      <c r="B41" s="1" t="s">
        <v>0</v>
      </c>
      <c r="C41" s="1" t="s">
        <v>8</v>
      </c>
      <c r="D41" s="1" t="s">
        <v>28</v>
      </c>
      <c r="E41" s="1" t="s">
        <v>44</v>
      </c>
      <c r="L41" s="1" t="s">
        <v>0</v>
      </c>
      <c r="M41" s="1" t="s">
        <v>30</v>
      </c>
      <c r="N41" s="1" t="s">
        <v>29</v>
      </c>
      <c r="O41" s="14" t="s">
        <v>45</v>
      </c>
      <c r="P41" s="1" t="s">
        <v>87</v>
      </c>
      <c r="AD41" t="s">
        <v>47</v>
      </c>
    </row>
    <row r="42" spans="1:38" ht="15" thickBot="1" x14ac:dyDescent="0.25">
      <c r="A42" s="26" t="s">
        <v>20</v>
      </c>
      <c r="B42" s="5">
        <v>0</v>
      </c>
      <c r="C42" s="4">
        <v>43.7</v>
      </c>
      <c r="D42">
        <f>C42/100</f>
        <v>0.43700000000000006</v>
      </c>
      <c r="E42">
        <f>LN(D42)</f>
        <v>-0.82782208388654677</v>
      </c>
      <c r="L42" s="5">
        <v>0</v>
      </c>
      <c r="M42" s="4">
        <v>38.700000000000003</v>
      </c>
      <c r="N42">
        <f>M42/100</f>
        <v>0.38700000000000001</v>
      </c>
      <c r="O42">
        <f>LN(N42)</f>
        <v>-0.9493305859523552</v>
      </c>
      <c r="P42">
        <f>$AE$57+$AE$58*L42</f>
        <v>-0.82750669555720613</v>
      </c>
    </row>
    <row r="43" spans="1:38" ht="15" x14ac:dyDescent="0.25">
      <c r="A43" s="26"/>
      <c r="B43" s="5">
        <v>15</v>
      </c>
      <c r="C43" s="4">
        <v>43.5</v>
      </c>
      <c r="D43">
        <f t="shared" ref="D43:D74" si="5">C43/100</f>
        <v>0.435</v>
      </c>
      <c r="E43">
        <f t="shared" ref="E43:E74" si="6">LN(D43)</f>
        <v>-0.83240924789345294</v>
      </c>
      <c r="L43" s="5">
        <v>15</v>
      </c>
      <c r="M43" s="4">
        <v>35.5</v>
      </c>
      <c r="N43">
        <f t="shared" ref="N43:N74" si="7">M43/100</f>
        <v>0.35499999999999998</v>
      </c>
      <c r="O43">
        <f t="shared" ref="O43:O74" si="8">LN(N43)</f>
        <v>-1.0356374895067213</v>
      </c>
      <c r="P43">
        <f t="shared" ref="P43:P74" si="9">$AE$57+$AE$58*L43</f>
        <v>-0.83881677911760366</v>
      </c>
      <c r="AD43" s="19" t="s">
        <v>48</v>
      </c>
      <c r="AE43" s="19"/>
      <c r="AG43" t="s">
        <v>74</v>
      </c>
      <c r="AH43" t="s">
        <v>75</v>
      </c>
      <c r="AI43" t="s">
        <v>76</v>
      </c>
      <c r="AJ43" t="s">
        <v>77</v>
      </c>
      <c r="AK43" s="22" t="s">
        <v>85</v>
      </c>
      <c r="AL43" t="s">
        <v>86</v>
      </c>
    </row>
    <row r="44" spans="1:38" x14ac:dyDescent="0.2">
      <c r="A44" s="26"/>
      <c r="B44" s="5">
        <v>30</v>
      </c>
      <c r="C44" s="4">
        <v>43</v>
      </c>
      <c r="D44">
        <f t="shared" si="5"/>
        <v>0.43</v>
      </c>
      <c r="E44">
        <f t="shared" si="6"/>
        <v>-0.84397007029452897</v>
      </c>
      <c r="L44" s="5">
        <v>30</v>
      </c>
      <c r="M44" s="4">
        <v>33.299999999999997</v>
      </c>
      <c r="N44">
        <f t="shared" si="7"/>
        <v>0.33299999999999996</v>
      </c>
      <c r="O44">
        <f t="shared" si="8"/>
        <v>-1.0996127890016933</v>
      </c>
      <c r="P44">
        <f t="shared" si="9"/>
        <v>-0.85012686267800119</v>
      </c>
      <c r="AD44" s="16" t="s">
        <v>49</v>
      </c>
      <c r="AE44" s="16">
        <v>0.99772678506082257</v>
      </c>
      <c r="AG44">
        <f>-AE58</f>
        <v>7.5400557069316891E-4</v>
      </c>
      <c r="AH44">
        <f>AF58</f>
        <v>9.1468250639337693E-6</v>
      </c>
      <c r="AI44">
        <f>EXP(AE57)</f>
        <v>0.43713784643635795</v>
      </c>
      <c r="AJ44">
        <f>AF57*AI44</f>
        <v>1.1166988859270465E-3</v>
      </c>
      <c r="AK44">
        <f>1/AG44</f>
        <v>1326.2501483651965</v>
      </c>
      <c r="AL44">
        <f>AH44/(AG44)^2</f>
        <v>16.088711502436865</v>
      </c>
    </row>
    <row r="45" spans="1:38" x14ac:dyDescent="0.2">
      <c r="A45" s="26"/>
      <c r="B45" s="5">
        <v>45</v>
      </c>
      <c r="C45" s="4">
        <v>42.5</v>
      </c>
      <c r="D45">
        <f t="shared" si="5"/>
        <v>0.42499999999999999</v>
      </c>
      <c r="E45">
        <f t="shared" si="6"/>
        <v>-0.8556661100577202</v>
      </c>
      <c r="L45" s="5">
        <v>45</v>
      </c>
      <c r="M45" s="4">
        <v>31.6</v>
      </c>
      <c r="N45">
        <f t="shared" si="7"/>
        <v>0.316</v>
      </c>
      <c r="O45">
        <f t="shared" si="8"/>
        <v>-1.152013065395225</v>
      </c>
      <c r="P45">
        <f t="shared" si="9"/>
        <v>-0.86143694623839873</v>
      </c>
      <c r="AD45" s="16" t="s">
        <v>50</v>
      </c>
      <c r="AE45" s="16">
        <v>0.9954587376278049</v>
      </c>
    </row>
    <row r="46" spans="1:38" x14ac:dyDescent="0.2">
      <c r="B46" s="5">
        <v>60</v>
      </c>
      <c r="C46" s="4">
        <v>42</v>
      </c>
      <c r="D46">
        <f t="shared" si="5"/>
        <v>0.42</v>
      </c>
      <c r="E46">
        <f t="shared" si="6"/>
        <v>-0.86750056770472306</v>
      </c>
      <c r="L46" s="5">
        <v>60</v>
      </c>
      <c r="M46" s="4">
        <v>30</v>
      </c>
      <c r="N46">
        <f t="shared" si="7"/>
        <v>0.3</v>
      </c>
      <c r="O46">
        <f t="shared" si="8"/>
        <v>-1.2039728043259361</v>
      </c>
      <c r="P46">
        <f t="shared" si="9"/>
        <v>-0.87274702979879626</v>
      </c>
      <c r="AD46" s="16" t="s">
        <v>51</v>
      </c>
      <c r="AE46" s="16">
        <v>0.99531224529321793</v>
      </c>
    </row>
    <row r="47" spans="1:38" x14ac:dyDescent="0.2">
      <c r="B47" s="5">
        <v>75</v>
      </c>
      <c r="C47" s="4">
        <v>41.5</v>
      </c>
      <c r="D47">
        <f t="shared" si="5"/>
        <v>0.41499999999999998</v>
      </c>
      <c r="E47">
        <f t="shared" si="6"/>
        <v>-0.87947675875143883</v>
      </c>
      <c r="L47" s="5">
        <v>75</v>
      </c>
      <c r="M47" s="4">
        <v>28.8</v>
      </c>
      <c r="N47">
        <f t="shared" si="7"/>
        <v>0.28800000000000003</v>
      </c>
      <c r="O47">
        <f t="shared" si="8"/>
        <v>-1.2447947988461909</v>
      </c>
      <c r="P47">
        <f t="shared" si="9"/>
        <v>-0.88405711335919379</v>
      </c>
      <c r="AD47" s="16" t="s">
        <v>52</v>
      </c>
      <c r="AE47" s="16">
        <v>7.5048570919531423E-3</v>
      </c>
    </row>
    <row r="48" spans="1:38" ht="15" thickBot="1" x14ac:dyDescent="0.25">
      <c r="B48" s="5">
        <v>90</v>
      </c>
      <c r="C48" s="4">
        <v>41</v>
      </c>
      <c r="D48">
        <f t="shared" si="5"/>
        <v>0.41</v>
      </c>
      <c r="E48">
        <f t="shared" si="6"/>
        <v>-0.89159811928378363</v>
      </c>
      <c r="L48" s="5">
        <v>90</v>
      </c>
      <c r="M48" s="4">
        <v>27.8</v>
      </c>
      <c r="N48">
        <f t="shared" si="7"/>
        <v>0.27800000000000002</v>
      </c>
      <c r="O48">
        <f t="shared" si="8"/>
        <v>-1.2801341652914999</v>
      </c>
      <c r="P48">
        <f t="shared" si="9"/>
        <v>-0.89536719691959132</v>
      </c>
      <c r="AD48" s="17" t="s">
        <v>53</v>
      </c>
      <c r="AE48" s="17">
        <v>33</v>
      </c>
    </row>
    <row r="49" spans="2:38" x14ac:dyDescent="0.2">
      <c r="B49" s="5">
        <v>105</v>
      </c>
      <c r="C49" s="4">
        <v>40.5</v>
      </c>
      <c r="D49">
        <f t="shared" si="5"/>
        <v>0.40500000000000003</v>
      </c>
      <c r="E49">
        <f t="shared" si="6"/>
        <v>-0.90386821187559785</v>
      </c>
      <c r="L49" s="5">
        <v>105</v>
      </c>
      <c r="M49" s="4">
        <v>26.9</v>
      </c>
      <c r="N49">
        <f t="shared" si="7"/>
        <v>0.26899999999999996</v>
      </c>
      <c r="O49">
        <f t="shared" si="8"/>
        <v>-1.3130438993802982</v>
      </c>
      <c r="P49">
        <f t="shared" si="9"/>
        <v>-0.90667728047998886</v>
      </c>
    </row>
    <row r="50" spans="2:38" ht="15" thickBot="1" x14ac:dyDescent="0.25">
      <c r="B50" s="5">
        <v>120</v>
      </c>
      <c r="C50" s="4">
        <v>39.799999999999997</v>
      </c>
      <c r="D50">
        <f t="shared" si="5"/>
        <v>0.39799999999999996</v>
      </c>
      <c r="E50">
        <f t="shared" si="6"/>
        <v>-0.92130327369769949</v>
      </c>
      <c r="L50" s="5">
        <v>120</v>
      </c>
      <c r="M50" s="4">
        <v>25.6</v>
      </c>
      <c r="N50">
        <f t="shared" si="7"/>
        <v>0.25600000000000001</v>
      </c>
      <c r="O50">
        <f t="shared" si="8"/>
        <v>-1.3625778345025745</v>
      </c>
      <c r="P50">
        <f t="shared" si="9"/>
        <v>-0.91798736404038639</v>
      </c>
      <c r="AD50" t="s">
        <v>54</v>
      </c>
    </row>
    <row r="51" spans="2:38" x14ac:dyDescent="0.2">
      <c r="B51" s="5">
        <v>135</v>
      </c>
      <c r="C51" s="4">
        <v>39.299999999999997</v>
      </c>
      <c r="D51">
        <f t="shared" si="5"/>
        <v>0.39299999999999996</v>
      </c>
      <c r="E51">
        <f t="shared" si="6"/>
        <v>-0.93394566711287597</v>
      </c>
      <c r="L51" s="5">
        <v>135</v>
      </c>
      <c r="M51" s="4">
        <v>24.8</v>
      </c>
      <c r="N51">
        <f t="shared" si="7"/>
        <v>0.248</v>
      </c>
      <c r="O51">
        <f t="shared" si="8"/>
        <v>-1.3943265328171548</v>
      </c>
      <c r="P51">
        <f t="shared" si="9"/>
        <v>-0.92929744760078392</v>
      </c>
      <c r="AD51" s="18"/>
      <c r="AE51" s="18" t="s">
        <v>59</v>
      </c>
      <c r="AF51" s="18" t="s">
        <v>60</v>
      </c>
      <c r="AG51" s="18" t="s">
        <v>61</v>
      </c>
      <c r="AH51" s="18" t="s">
        <v>62</v>
      </c>
      <c r="AI51" s="18" t="s">
        <v>63</v>
      </c>
    </row>
    <row r="52" spans="2:38" x14ac:dyDescent="0.2">
      <c r="B52" s="5">
        <v>150</v>
      </c>
      <c r="C52" s="4">
        <v>38.5</v>
      </c>
      <c r="D52">
        <f t="shared" si="5"/>
        <v>0.38500000000000001</v>
      </c>
      <c r="E52">
        <f t="shared" si="6"/>
        <v>-0.95451194469435285</v>
      </c>
      <c r="L52" s="5">
        <v>150</v>
      </c>
      <c r="M52" s="4">
        <v>23.7</v>
      </c>
      <c r="N52">
        <f t="shared" si="7"/>
        <v>0.23699999999999999</v>
      </c>
      <c r="O52">
        <f t="shared" si="8"/>
        <v>-1.439695137847006</v>
      </c>
      <c r="P52">
        <f t="shared" si="9"/>
        <v>-0.94060753116118145</v>
      </c>
      <c r="AD52" s="16" t="s">
        <v>55</v>
      </c>
      <c r="AE52" s="16">
        <v>1</v>
      </c>
      <c r="AF52" s="16">
        <v>0.38273062650837802</v>
      </c>
      <c r="AG52" s="16">
        <v>0.38273062650837802</v>
      </c>
      <c r="AH52" s="16">
        <v>6795.2957431845134</v>
      </c>
      <c r="AI52" s="16">
        <v>6.9170832797485045E-38</v>
      </c>
    </row>
    <row r="53" spans="2:38" x14ac:dyDescent="0.2">
      <c r="B53" s="5">
        <v>165</v>
      </c>
      <c r="C53" s="4">
        <v>38.299999999999997</v>
      </c>
      <c r="D53">
        <f t="shared" si="5"/>
        <v>0.38299999999999995</v>
      </c>
      <c r="E53">
        <f t="shared" si="6"/>
        <v>-0.95972028980149116</v>
      </c>
      <c r="L53" s="5">
        <v>165</v>
      </c>
      <c r="M53" s="4">
        <v>23.3</v>
      </c>
      <c r="N53">
        <f t="shared" si="7"/>
        <v>0.23300000000000001</v>
      </c>
      <c r="O53">
        <f t="shared" si="8"/>
        <v>-1.4567168254164364</v>
      </c>
      <c r="P53">
        <f t="shared" si="9"/>
        <v>-0.95191761472157899</v>
      </c>
      <c r="AD53" s="16" t="s">
        <v>56</v>
      </c>
      <c r="AE53" s="16">
        <v>31</v>
      </c>
      <c r="AF53" s="16">
        <v>1.7460092790898205E-3</v>
      </c>
      <c r="AG53" s="16">
        <v>5.6322879970639373E-5</v>
      </c>
      <c r="AH53" s="16"/>
      <c r="AI53" s="16"/>
    </row>
    <row r="54" spans="2:38" ht="15" thickBot="1" x14ac:dyDescent="0.25">
      <c r="B54" s="5">
        <v>180</v>
      </c>
      <c r="C54" s="4">
        <v>38</v>
      </c>
      <c r="D54">
        <f t="shared" si="5"/>
        <v>0.38</v>
      </c>
      <c r="E54">
        <f t="shared" si="6"/>
        <v>-0.96758402626170559</v>
      </c>
      <c r="L54" s="5">
        <v>180</v>
      </c>
      <c r="M54" s="4">
        <v>22.7</v>
      </c>
      <c r="N54">
        <f t="shared" si="7"/>
        <v>0.22699999999999998</v>
      </c>
      <c r="O54">
        <f t="shared" si="8"/>
        <v>-1.4828052615007346</v>
      </c>
      <c r="P54">
        <f t="shared" si="9"/>
        <v>-0.96322769828197652</v>
      </c>
      <c r="AD54" s="17" t="s">
        <v>57</v>
      </c>
      <c r="AE54" s="17">
        <v>32</v>
      </c>
      <c r="AF54" s="17">
        <v>0.38447663578746782</v>
      </c>
      <c r="AG54" s="17"/>
      <c r="AH54" s="17"/>
      <c r="AI54" s="17"/>
    </row>
    <row r="55" spans="2:38" ht="15" thickBot="1" x14ac:dyDescent="0.25">
      <c r="B55" s="5">
        <v>195</v>
      </c>
      <c r="C55" s="4">
        <v>37.5</v>
      </c>
      <c r="D55">
        <f t="shared" si="5"/>
        <v>0.375</v>
      </c>
      <c r="E55">
        <f t="shared" si="6"/>
        <v>-0.98082925301172619</v>
      </c>
      <c r="L55" s="5">
        <v>195</v>
      </c>
      <c r="M55" s="4">
        <v>22</v>
      </c>
      <c r="N55">
        <f t="shared" si="7"/>
        <v>0.22</v>
      </c>
      <c r="O55">
        <f t="shared" si="8"/>
        <v>-1.5141277326297755</v>
      </c>
      <c r="P55">
        <f t="shared" si="9"/>
        <v>-0.97453778184237405</v>
      </c>
    </row>
    <row r="56" spans="2:38" x14ac:dyDescent="0.2">
      <c r="B56" s="5">
        <v>210</v>
      </c>
      <c r="C56" s="4">
        <v>37</v>
      </c>
      <c r="D56">
        <f t="shared" si="5"/>
        <v>0.37</v>
      </c>
      <c r="E56">
        <f t="shared" si="6"/>
        <v>-0.9942522733438669</v>
      </c>
      <c r="L56" s="5">
        <v>210</v>
      </c>
      <c r="M56" s="4">
        <v>21.3</v>
      </c>
      <c r="N56">
        <f t="shared" si="7"/>
        <v>0.21299999999999999</v>
      </c>
      <c r="O56">
        <f t="shared" si="8"/>
        <v>-1.546463113272712</v>
      </c>
      <c r="P56">
        <f t="shared" si="9"/>
        <v>-0.98584786540277158</v>
      </c>
      <c r="AD56" s="18"/>
      <c r="AE56" s="18" t="s">
        <v>64</v>
      </c>
      <c r="AF56" s="18" t="s">
        <v>52</v>
      </c>
      <c r="AG56" s="18" t="s">
        <v>65</v>
      </c>
      <c r="AH56" s="18" t="s">
        <v>66</v>
      </c>
      <c r="AI56" s="18" t="s">
        <v>67</v>
      </c>
      <c r="AJ56" s="18" t="s">
        <v>68</v>
      </c>
      <c r="AK56" s="18" t="s">
        <v>69</v>
      </c>
      <c r="AL56" s="18" t="s">
        <v>70</v>
      </c>
    </row>
    <row r="57" spans="2:38" x14ac:dyDescent="0.2">
      <c r="B57" s="5">
        <v>225</v>
      </c>
      <c r="C57" s="4">
        <v>36.700000000000003</v>
      </c>
      <c r="D57">
        <f t="shared" si="5"/>
        <v>0.36700000000000005</v>
      </c>
      <c r="E57">
        <f t="shared" si="6"/>
        <v>-1.0023934309275666</v>
      </c>
      <c r="L57" s="5">
        <v>225</v>
      </c>
      <c r="M57" s="4">
        <v>20.8</v>
      </c>
      <c r="N57">
        <f t="shared" si="7"/>
        <v>0.20800000000000002</v>
      </c>
      <c r="O57">
        <f t="shared" si="8"/>
        <v>-1.5702171992808189</v>
      </c>
      <c r="P57">
        <f t="shared" si="9"/>
        <v>-0.99715794896316912</v>
      </c>
      <c r="AD57" s="16" t="s">
        <v>58</v>
      </c>
      <c r="AE57" s="16">
        <v>-0.82750669555720613</v>
      </c>
      <c r="AF57" s="16">
        <v>2.5545692166226669E-3</v>
      </c>
      <c r="AG57" s="16">
        <v>-323.93199220150018</v>
      </c>
      <c r="AH57" s="16">
        <v>2.7724673772475622E-56</v>
      </c>
      <c r="AI57" s="16">
        <v>-0.83271677380393705</v>
      </c>
      <c r="AJ57" s="16">
        <v>-0.82229661731047521</v>
      </c>
      <c r="AK57" s="16">
        <v>-0.83271677380393705</v>
      </c>
      <c r="AL57" s="16">
        <v>-0.82229661731047521</v>
      </c>
    </row>
    <row r="58" spans="2:38" ht="15" thickBot="1" x14ac:dyDescent="0.25">
      <c r="B58" s="5">
        <v>240</v>
      </c>
      <c r="C58" s="4">
        <v>36.5</v>
      </c>
      <c r="D58">
        <f t="shared" si="5"/>
        <v>0.36499999999999999</v>
      </c>
      <c r="E58">
        <f t="shared" si="6"/>
        <v>-1.0078579253996456</v>
      </c>
      <c r="L58" s="5">
        <v>240</v>
      </c>
      <c r="M58" s="4">
        <v>20.5</v>
      </c>
      <c r="N58">
        <f t="shared" si="7"/>
        <v>0.20499999999999999</v>
      </c>
      <c r="O58">
        <f t="shared" si="8"/>
        <v>-1.584745299843729</v>
      </c>
      <c r="P58">
        <f t="shared" si="9"/>
        <v>-1.0084680325235666</v>
      </c>
      <c r="AD58" s="17" t="s">
        <v>0</v>
      </c>
      <c r="AE58" s="17">
        <v>-7.5400557069316891E-4</v>
      </c>
      <c r="AF58" s="17">
        <v>9.1468250639337693E-6</v>
      </c>
      <c r="AG58" s="17">
        <v>-82.433583830769606</v>
      </c>
      <c r="AH58" s="17">
        <v>6.9170832797485045E-38</v>
      </c>
      <c r="AI58" s="17">
        <v>-7.7266064333013547E-4</v>
      </c>
      <c r="AJ58" s="17">
        <v>-7.3535049805620236E-4</v>
      </c>
      <c r="AK58" s="17">
        <v>-7.7266064333013547E-4</v>
      </c>
      <c r="AL58" s="17">
        <v>-7.3535049805620236E-4</v>
      </c>
    </row>
    <row r="59" spans="2:38" x14ac:dyDescent="0.2">
      <c r="B59" s="5">
        <v>255</v>
      </c>
      <c r="C59" s="4">
        <v>36</v>
      </c>
      <c r="D59">
        <f t="shared" si="5"/>
        <v>0.36</v>
      </c>
      <c r="E59">
        <f t="shared" si="6"/>
        <v>-1.0216512475319814</v>
      </c>
      <c r="L59" s="5">
        <v>255</v>
      </c>
      <c r="M59" s="4">
        <v>19.8</v>
      </c>
      <c r="N59">
        <f t="shared" si="7"/>
        <v>0.19800000000000001</v>
      </c>
      <c r="O59">
        <f t="shared" si="8"/>
        <v>-1.6194882482876019</v>
      </c>
      <c r="P59">
        <f t="shared" si="9"/>
        <v>-1.0197781160839643</v>
      </c>
    </row>
    <row r="60" spans="2:38" x14ac:dyDescent="0.2">
      <c r="B60" s="5">
        <v>270</v>
      </c>
      <c r="C60" s="4">
        <v>35.5</v>
      </c>
      <c r="D60">
        <f t="shared" si="5"/>
        <v>0.35499999999999998</v>
      </c>
      <c r="E60">
        <f t="shared" si="6"/>
        <v>-1.0356374895067213</v>
      </c>
      <c r="L60" s="5">
        <v>270</v>
      </c>
      <c r="M60" s="4">
        <v>19.100000000000001</v>
      </c>
      <c r="N60">
        <f t="shared" si="7"/>
        <v>0.191</v>
      </c>
      <c r="O60">
        <f t="shared" si="8"/>
        <v>-1.6554818509355071</v>
      </c>
      <c r="P60">
        <f t="shared" si="9"/>
        <v>-1.0310881996443617</v>
      </c>
      <c r="AD60" t="s">
        <v>47</v>
      </c>
    </row>
    <row r="61" spans="2:38" ht="15" thickBot="1" x14ac:dyDescent="0.25">
      <c r="B61" s="5">
        <v>285</v>
      </c>
      <c r="C61" s="4">
        <v>35</v>
      </c>
      <c r="D61">
        <f t="shared" si="5"/>
        <v>0.35</v>
      </c>
      <c r="E61">
        <f t="shared" si="6"/>
        <v>-1.0498221244986778</v>
      </c>
      <c r="L61" s="5">
        <v>285</v>
      </c>
      <c r="M61" s="4">
        <v>18.600000000000001</v>
      </c>
      <c r="N61">
        <f t="shared" si="7"/>
        <v>0.18600000000000003</v>
      </c>
      <c r="O61">
        <f t="shared" si="8"/>
        <v>-1.6820086052689356</v>
      </c>
      <c r="P61">
        <f t="shared" si="9"/>
        <v>-1.0423982832047594</v>
      </c>
    </row>
    <row r="62" spans="2:38" ht="15" x14ac:dyDescent="0.25">
      <c r="B62" s="5">
        <v>300</v>
      </c>
      <c r="C62" s="4">
        <v>34.700000000000003</v>
      </c>
      <c r="D62">
        <f t="shared" si="5"/>
        <v>0.34700000000000003</v>
      </c>
      <c r="E62">
        <f t="shared" si="6"/>
        <v>-1.0584304990352777</v>
      </c>
      <c r="L62" s="5">
        <v>300</v>
      </c>
      <c r="M62" s="4">
        <v>18.2</v>
      </c>
      <c r="N62">
        <f t="shared" si="7"/>
        <v>0.182</v>
      </c>
      <c r="O62">
        <f t="shared" si="8"/>
        <v>-1.7037485919053417</v>
      </c>
      <c r="P62">
        <f t="shared" si="9"/>
        <v>-1.0537083667651568</v>
      </c>
      <c r="AD62" s="19" t="s">
        <v>48</v>
      </c>
      <c r="AE62" s="19"/>
      <c r="AG62" t="s">
        <v>74</v>
      </c>
      <c r="AH62" t="s">
        <v>75</v>
      </c>
      <c r="AI62" t="s">
        <v>76</v>
      </c>
      <c r="AJ62" t="s">
        <v>77</v>
      </c>
      <c r="AK62" s="22" t="s">
        <v>85</v>
      </c>
      <c r="AL62" t="s">
        <v>86</v>
      </c>
    </row>
    <row r="63" spans="2:38" x14ac:dyDescent="0.2">
      <c r="B63" s="5">
        <v>315</v>
      </c>
      <c r="C63" s="4">
        <v>34.5</v>
      </c>
      <c r="D63">
        <f t="shared" si="5"/>
        <v>0.34499999999999997</v>
      </c>
      <c r="E63">
        <f t="shared" si="6"/>
        <v>-1.0642108619507773</v>
      </c>
      <c r="L63" s="5">
        <v>315</v>
      </c>
      <c r="M63" s="4">
        <v>17.899999999999999</v>
      </c>
      <c r="N63">
        <f t="shared" si="7"/>
        <v>0.17899999999999999</v>
      </c>
      <c r="O63">
        <f t="shared" si="8"/>
        <v>-1.7203694731413821</v>
      </c>
      <c r="P63">
        <f t="shared" si="9"/>
        <v>-1.0650184503255544</v>
      </c>
      <c r="AD63" s="16" t="s">
        <v>49</v>
      </c>
      <c r="AE63" s="16">
        <v>0.99145987301088279</v>
      </c>
      <c r="AG63">
        <f>-AE77</f>
        <v>2.0413092107275164E-3</v>
      </c>
      <c r="AH63">
        <f>AF77</f>
        <v>4.8224835033355712E-5</v>
      </c>
      <c r="AI63">
        <f>EXP(AE76)</f>
        <v>0.34013445915977342</v>
      </c>
      <c r="AJ63">
        <f>AF77*AI63</f>
        <v>1.6402928182139739E-5</v>
      </c>
      <c r="AK63">
        <f>1/AG63</f>
        <v>489.88168707846228</v>
      </c>
      <c r="AL63">
        <f>AH63/(AG63)^2</f>
        <v>11.57319205785641</v>
      </c>
    </row>
    <row r="64" spans="2:38" x14ac:dyDescent="0.2">
      <c r="B64" s="5">
        <v>330</v>
      </c>
      <c r="C64" s="4">
        <v>34.299999999999997</v>
      </c>
      <c r="D64">
        <f t="shared" si="5"/>
        <v>0.34299999999999997</v>
      </c>
      <c r="E64">
        <f t="shared" si="6"/>
        <v>-1.0700248318161971</v>
      </c>
      <c r="L64" s="5">
        <v>330</v>
      </c>
      <c r="M64" s="4">
        <v>17.600000000000001</v>
      </c>
      <c r="N64">
        <f t="shared" si="7"/>
        <v>0.17600000000000002</v>
      </c>
      <c r="O64">
        <f t="shared" si="8"/>
        <v>-1.7372712839439852</v>
      </c>
      <c r="P64">
        <f t="shared" si="9"/>
        <v>-1.0763285338859518</v>
      </c>
      <c r="AD64" s="16" t="s">
        <v>50</v>
      </c>
      <c r="AE64" s="16">
        <v>0.98299267979075589</v>
      </c>
    </row>
    <row r="65" spans="1:38" x14ac:dyDescent="0.2">
      <c r="B65" s="5">
        <v>345</v>
      </c>
      <c r="C65" s="4">
        <v>34</v>
      </c>
      <c r="D65">
        <f t="shared" si="5"/>
        <v>0.34</v>
      </c>
      <c r="E65">
        <f t="shared" si="6"/>
        <v>-1.0788096613719298</v>
      </c>
      <c r="L65" s="5">
        <v>345</v>
      </c>
      <c r="M65" s="4">
        <v>17.2</v>
      </c>
      <c r="N65">
        <f t="shared" si="7"/>
        <v>0.17199999999999999</v>
      </c>
      <c r="O65">
        <f t="shared" si="8"/>
        <v>-1.7602608021686841</v>
      </c>
      <c r="P65">
        <f t="shared" si="9"/>
        <v>-1.0876386174463493</v>
      </c>
      <c r="AD65" s="16" t="s">
        <v>51</v>
      </c>
      <c r="AE65" s="16">
        <v>0.98244405655819966</v>
      </c>
    </row>
    <row r="66" spans="1:38" x14ac:dyDescent="0.2">
      <c r="B66" s="5">
        <v>360</v>
      </c>
      <c r="C66" s="4">
        <v>33.5</v>
      </c>
      <c r="D66">
        <f t="shared" si="5"/>
        <v>0.33500000000000002</v>
      </c>
      <c r="E66">
        <f t="shared" si="6"/>
        <v>-1.0936247471570706</v>
      </c>
      <c r="L66" s="5">
        <v>360</v>
      </c>
      <c r="M66" s="4">
        <v>16.7</v>
      </c>
      <c r="N66">
        <f t="shared" si="7"/>
        <v>0.16699999999999998</v>
      </c>
      <c r="O66">
        <f t="shared" si="8"/>
        <v>-1.789761466565382</v>
      </c>
      <c r="P66">
        <f t="shared" si="9"/>
        <v>-1.0989487010067469</v>
      </c>
      <c r="AD66" s="16" t="s">
        <v>52</v>
      </c>
      <c r="AE66" s="16">
        <v>3.9567882044165718E-2</v>
      </c>
    </row>
    <row r="67" spans="1:38" ht="15" thickBot="1" x14ac:dyDescent="0.25">
      <c r="B67" s="5">
        <v>375</v>
      </c>
      <c r="C67" s="4">
        <v>33</v>
      </c>
      <c r="D67">
        <f t="shared" si="5"/>
        <v>0.33</v>
      </c>
      <c r="E67">
        <f t="shared" si="6"/>
        <v>-1.1086626245216111</v>
      </c>
      <c r="L67" s="5">
        <v>375</v>
      </c>
      <c r="M67" s="4">
        <v>16.100000000000001</v>
      </c>
      <c r="N67">
        <f t="shared" si="7"/>
        <v>0.161</v>
      </c>
      <c r="O67">
        <f t="shared" si="8"/>
        <v>-1.8263509139976741</v>
      </c>
      <c r="P67">
        <f t="shared" si="9"/>
        <v>-1.1102587845671446</v>
      </c>
      <c r="AD67" s="17" t="s">
        <v>53</v>
      </c>
      <c r="AE67" s="17">
        <v>33</v>
      </c>
    </row>
    <row r="68" spans="1:38" x14ac:dyDescent="0.2">
      <c r="B68" s="5">
        <v>390</v>
      </c>
      <c r="C68" s="4">
        <v>32.700000000000003</v>
      </c>
      <c r="D68">
        <f t="shared" si="5"/>
        <v>0.32700000000000001</v>
      </c>
      <c r="E68">
        <f t="shared" si="6"/>
        <v>-1.1177951080848836</v>
      </c>
      <c r="L68" s="5">
        <v>390</v>
      </c>
      <c r="M68" s="4">
        <v>15.7</v>
      </c>
      <c r="N68">
        <f t="shared" si="7"/>
        <v>0.157</v>
      </c>
      <c r="O68">
        <f t="shared" si="8"/>
        <v>-1.8515094736338289</v>
      </c>
      <c r="P68">
        <f t="shared" si="9"/>
        <v>-1.121568868127542</v>
      </c>
    </row>
    <row r="69" spans="1:38" ht="15" thickBot="1" x14ac:dyDescent="0.25">
      <c r="B69" s="5">
        <v>405</v>
      </c>
      <c r="C69" s="4">
        <v>32.5</v>
      </c>
      <c r="D69">
        <f t="shared" si="5"/>
        <v>0.32500000000000001</v>
      </c>
      <c r="E69">
        <f t="shared" si="6"/>
        <v>-1.1239300966523995</v>
      </c>
      <c r="L69" s="5">
        <v>405</v>
      </c>
      <c r="M69" s="4">
        <v>15.4</v>
      </c>
      <c r="N69">
        <f t="shared" si="7"/>
        <v>0.154</v>
      </c>
      <c r="O69">
        <f t="shared" si="8"/>
        <v>-1.870802676568508</v>
      </c>
      <c r="P69">
        <f t="shared" si="9"/>
        <v>-1.1328789516879396</v>
      </c>
      <c r="AD69" t="s">
        <v>54</v>
      </c>
    </row>
    <row r="70" spans="1:38" x14ac:dyDescent="0.2">
      <c r="B70" s="5">
        <v>420</v>
      </c>
      <c r="C70" s="4">
        <v>32.299999999999997</v>
      </c>
      <c r="D70">
        <f t="shared" si="5"/>
        <v>0.32299999999999995</v>
      </c>
      <c r="E70">
        <f t="shared" si="6"/>
        <v>-1.1301029557594806</v>
      </c>
      <c r="L70" s="5">
        <v>420</v>
      </c>
      <c r="M70" s="4">
        <v>15.1</v>
      </c>
      <c r="N70">
        <f t="shared" si="7"/>
        <v>0.151</v>
      </c>
      <c r="O70">
        <f t="shared" si="8"/>
        <v>-1.8904754421672127</v>
      </c>
      <c r="P70">
        <f t="shared" si="9"/>
        <v>-1.144189035248337</v>
      </c>
      <c r="AD70" s="18"/>
      <c r="AE70" s="18" t="s">
        <v>59</v>
      </c>
      <c r="AF70" s="18" t="s">
        <v>60</v>
      </c>
      <c r="AG70" s="18" t="s">
        <v>61</v>
      </c>
      <c r="AH70" s="18" t="s">
        <v>62</v>
      </c>
      <c r="AI70" s="18" t="s">
        <v>63</v>
      </c>
    </row>
    <row r="71" spans="1:38" x14ac:dyDescent="0.2">
      <c r="B71" s="5">
        <v>435</v>
      </c>
      <c r="C71" s="4">
        <v>32</v>
      </c>
      <c r="D71">
        <f t="shared" si="5"/>
        <v>0.32</v>
      </c>
      <c r="E71">
        <f t="shared" si="6"/>
        <v>-1.1394342831883648</v>
      </c>
      <c r="L71" s="5">
        <v>435</v>
      </c>
      <c r="M71" s="4">
        <v>14.7</v>
      </c>
      <c r="N71">
        <f t="shared" si="7"/>
        <v>0.14699999999999999</v>
      </c>
      <c r="O71">
        <f t="shared" si="8"/>
        <v>-1.9173226922034008</v>
      </c>
      <c r="P71">
        <f t="shared" si="9"/>
        <v>-1.1554991188087347</v>
      </c>
      <c r="AD71" s="16" t="s">
        <v>55</v>
      </c>
      <c r="AE71" s="16">
        <v>1</v>
      </c>
      <c r="AF71" s="16">
        <v>2.80518622538683</v>
      </c>
      <c r="AG71" s="16">
        <v>2.80518622538683</v>
      </c>
      <c r="AH71" s="16">
        <v>1791.7445369759291</v>
      </c>
      <c r="AI71" s="16">
        <v>5.3840757111630438E-29</v>
      </c>
    </row>
    <row r="72" spans="1:38" x14ac:dyDescent="0.2">
      <c r="B72" s="5">
        <v>450</v>
      </c>
      <c r="C72" s="4">
        <v>31</v>
      </c>
      <c r="D72">
        <f t="shared" si="5"/>
        <v>0.31</v>
      </c>
      <c r="E72">
        <f t="shared" si="6"/>
        <v>-1.1711829815029451</v>
      </c>
      <c r="L72" s="5">
        <v>450</v>
      </c>
      <c r="M72" s="4">
        <v>13.7</v>
      </c>
      <c r="N72">
        <f t="shared" si="7"/>
        <v>0.13699999999999998</v>
      </c>
      <c r="O72">
        <f t="shared" si="8"/>
        <v>-1.9877743531540122</v>
      </c>
      <c r="P72">
        <f t="shared" si="9"/>
        <v>-1.1668092023691321</v>
      </c>
      <c r="AD72" s="16" t="s">
        <v>56</v>
      </c>
      <c r="AE72" s="16">
        <v>31</v>
      </c>
      <c r="AF72" s="16">
        <v>4.853413597329137E-2</v>
      </c>
      <c r="AG72" s="16">
        <v>1.5656172894610119E-3</v>
      </c>
      <c r="AH72" s="16"/>
      <c r="AI72" s="16"/>
    </row>
    <row r="73" spans="1:38" ht="15" thickBot="1" x14ac:dyDescent="0.25">
      <c r="B73" s="5">
        <v>465</v>
      </c>
      <c r="C73" s="4">
        <v>30.5</v>
      </c>
      <c r="D73">
        <f t="shared" si="5"/>
        <v>0.30499999999999999</v>
      </c>
      <c r="E73">
        <f t="shared" si="6"/>
        <v>-1.1874435023747254</v>
      </c>
      <c r="L73" s="5">
        <v>465</v>
      </c>
      <c r="M73" s="4">
        <v>13.1</v>
      </c>
      <c r="N73">
        <f t="shared" si="7"/>
        <v>0.13100000000000001</v>
      </c>
      <c r="O73">
        <f t="shared" si="8"/>
        <v>-2.0325579557809856</v>
      </c>
      <c r="P73">
        <f t="shared" si="9"/>
        <v>-1.1781192859295297</v>
      </c>
      <c r="AD73" s="17" t="s">
        <v>57</v>
      </c>
      <c r="AE73" s="17">
        <v>32</v>
      </c>
      <c r="AF73" s="17">
        <v>2.8537203613601214</v>
      </c>
      <c r="AG73" s="17"/>
      <c r="AH73" s="17"/>
      <c r="AI73" s="17"/>
    </row>
    <row r="74" spans="1:38" ht="15" thickBot="1" x14ac:dyDescent="0.25">
      <c r="B74" s="5">
        <v>480</v>
      </c>
      <c r="C74" s="4">
        <v>30</v>
      </c>
      <c r="D74">
        <f t="shared" si="5"/>
        <v>0.3</v>
      </c>
      <c r="E74">
        <f t="shared" si="6"/>
        <v>-1.2039728043259361</v>
      </c>
      <c r="L74" s="5">
        <v>480</v>
      </c>
      <c r="M74" s="4">
        <v>12.5</v>
      </c>
      <c r="N74">
        <f t="shared" si="7"/>
        <v>0.125</v>
      </c>
      <c r="O74">
        <f t="shared" si="8"/>
        <v>-2.0794415416798357</v>
      </c>
      <c r="P74">
        <f t="shared" si="9"/>
        <v>-1.1894293694899272</v>
      </c>
    </row>
    <row r="75" spans="1:38" x14ac:dyDescent="0.2">
      <c r="A75" t="s">
        <v>11</v>
      </c>
      <c r="B75" t="s">
        <v>21</v>
      </c>
      <c r="C75" t="s">
        <v>25</v>
      </c>
      <c r="D75" t="s">
        <v>22</v>
      </c>
      <c r="L75" t="s">
        <v>21</v>
      </c>
      <c r="M75" t="s">
        <v>25</v>
      </c>
      <c r="N75" t="s">
        <v>22</v>
      </c>
      <c r="AD75" s="18"/>
      <c r="AE75" s="18" t="s">
        <v>64</v>
      </c>
      <c r="AF75" s="18" t="s">
        <v>52</v>
      </c>
      <c r="AG75" s="18" t="s">
        <v>65</v>
      </c>
      <c r="AH75" s="18" t="s">
        <v>66</v>
      </c>
      <c r="AI75" s="18" t="s">
        <v>67</v>
      </c>
      <c r="AJ75" s="18" t="s">
        <v>68</v>
      </c>
      <c r="AK75" s="18" t="s">
        <v>69</v>
      </c>
      <c r="AL75" s="18" t="s">
        <v>70</v>
      </c>
    </row>
    <row r="76" spans="1:38" x14ac:dyDescent="0.2">
      <c r="B76" s="2"/>
      <c r="G76" s="2"/>
      <c r="AD76" s="16" t="s">
        <v>58</v>
      </c>
      <c r="AE76" s="16">
        <v>-1.0784142714318548</v>
      </c>
      <c r="AF76" s="16">
        <v>1.3468463449538743E-2</v>
      </c>
      <c r="AG76" s="16">
        <v>-80.069584438660485</v>
      </c>
      <c r="AH76" s="16">
        <v>1.6977815104336392E-37</v>
      </c>
      <c r="AI76" s="16">
        <v>-1.1058833836323474</v>
      </c>
      <c r="AJ76" s="16">
        <v>-1.0509451592313621</v>
      </c>
      <c r="AK76" s="16">
        <v>-1.1058833836323474</v>
      </c>
      <c r="AL76" s="16">
        <v>-1.0509451592313621</v>
      </c>
    </row>
    <row r="77" spans="1:38" ht="15" thickBot="1" x14ac:dyDescent="0.25">
      <c r="B77" s="2"/>
      <c r="G77" s="2"/>
      <c r="AD77" s="17" t="s">
        <v>0</v>
      </c>
      <c r="AE77" s="17">
        <v>-2.0413092107275164E-3</v>
      </c>
      <c r="AF77" s="17">
        <v>4.8224835033355712E-5</v>
      </c>
      <c r="AG77" s="17">
        <v>-42.32900349613643</v>
      </c>
      <c r="AH77" s="17">
        <v>5.3840757111630438E-29</v>
      </c>
      <c r="AI77" s="17">
        <v>-2.1396644098446702E-3</v>
      </c>
      <c r="AJ77" s="17">
        <v>-1.9429540116103626E-3</v>
      </c>
      <c r="AK77" s="17">
        <v>-2.1396644098446702E-3</v>
      </c>
      <c r="AL77" s="17">
        <v>-1.9429540116103626E-3</v>
      </c>
    </row>
    <row r="78" spans="1:38" x14ac:dyDescent="0.2">
      <c r="B78" s="2"/>
      <c r="G78" s="2"/>
    </row>
    <row r="79" spans="1:38" x14ac:dyDescent="0.2">
      <c r="B79" s="2"/>
      <c r="G79" s="2"/>
    </row>
    <row r="80" spans="1:38" x14ac:dyDescent="0.2">
      <c r="B80" s="2"/>
      <c r="G80" s="2"/>
    </row>
    <row r="81" spans="1:38" ht="14.25" customHeight="1" x14ac:dyDescent="0.2">
      <c r="A81" s="24" t="s">
        <v>31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38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38" ht="15" x14ac:dyDescent="0.25">
      <c r="B83" s="15" t="s">
        <v>46</v>
      </c>
      <c r="C83" s="1" t="s">
        <v>32</v>
      </c>
      <c r="D83" s="1" t="s">
        <v>33</v>
      </c>
      <c r="E83" s="1" t="s">
        <v>44</v>
      </c>
      <c r="G83" s="2"/>
      <c r="J83" s="1" t="s">
        <v>0</v>
      </c>
      <c r="K83" s="1" t="s">
        <v>35</v>
      </c>
      <c r="L83" s="1" t="s">
        <v>36</v>
      </c>
      <c r="M83" s="14" t="s">
        <v>45</v>
      </c>
      <c r="AD83" t="s">
        <v>47</v>
      </c>
    </row>
    <row r="84" spans="1:38" ht="15.75" thickBot="1" x14ac:dyDescent="0.3">
      <c r="B84" s="5">
        <v>0</v>
      </c>
      <c r="C84" s="4">
        <f t="shared" ref="C84:D103" si="10">AVERAGE(C3,C42)</f>
        <v>43.7</v>
      </c>
      <c r="D84">
        <f t="shared" si="10"/>
        <v>0.43700000000000006</v>
      </c>
      <c r="E84">
        <f>LN(D84)</f>
        <v>-0.82782208388654677</v>
      </c>
      <c r="J84" s="5">
        <v>0</v>
      </c>
      <c r="K84" s="4">
        <f t="shared" ref="K84:K116" si="11">AVERAGE(K3,M42)</f>
        <v>41.2</v>
      </c>
      <c r="L84">
        <f t="shared" ref="L84:L116" si="12">AVERAGE(L3,N42)</f>
        <v>0.41200000000000003</v>
      </c>
      <c r="M84">
        <f>LN(L84)</f>
        <v>-0.8867319296326106</v>
      </c>
      <c r="AG84" t="s">
        <v>74</v>
      </c>
      <c r="AH84" t="s">
        <v>75</v>
      </c>
      <c r="AI84" t="s">
        <v>76</v>
      </c>
      <c r="AJ84" t="s">
        <v>77</v>
      </c>
      <c r="AK84" s="22" t="s">
        <v>85</v>
      </c>
      <c r="AL84" t="s">
        <v>86</v>
      </c>
    </row>
    <row r="85" spans="1:38" x14ac:dyDescent="0.2">
      <c r="B85" s="5">
        <v>15</v>
      </c>
      <c r="C85" s="4">
        <f t="shared" si="10"/>
        <v>42.75</v>
      </c>
      <c r="D85">
        <f t="shared" si="10"/>
        <v>0.42749999999999999</v>
      </c>
      <c r="E85">
        <f t="shared" ref="E85:E116" si="13">LN(D85)</f>
        <v>-0.84980099060532222</v>
      </c>
      <c r="J85" s="5">
        <v>15</v>
      </c>
      <c r="K85" s="4">
        <f t="shared" si="11"/>
        <v>34.9</v>
      </c>
      <c r="L85">
        <f t="shared" si="12"/>
        <v>0.34899999999999998</v>
      </c>
      <c r="M85">
        <f t="shared" ref="M85:M116" si="14">LN(L85)</f>
        <v>-1.05268335677971</v>
      </c>
      <c r="AD85" s="19" t="s">
        <v>48</v>
      </c>
      <c r="AE85" s="19"/>
      <c r="AG85">
        <f>-AE100</f>
        <v>9.427386271333093E-4</v>
      </c>
      <c r="AH85">
        <f>AF100</f>
        <v>1.2098356915201092E-5</v>
      </c>
      <c r="AI85">
        <f>EXP(AE99)</f>
        <v>0.4286793941974899</v>
      </c>
      <c r="AJ85">
        <f>AF100*AI85</f>
        <v>5.1863163131934166E-6</v>
      </c>
      <c r="AK85">
        <f>1/AG85</f>
        <v>1060.7393939514409</v>
      </c>
      <c r="AL85">
        <f>AH85/(AG85)^2</f>
        <v>13.612684802214998</v>
      </c>
    </row>
    <row r="86" spans="1:38" x14ac:dyDescent="0.2">
      <c r="B86" s="5">
        <v>30</v>
      </c>
      <c r="C86" s="4">
        <f t="shared" si="10"/>
        <v>41.75</v>
      </c>
      <c r="D86">
        <f t="shared" si="10"/>
        <v>0.41749999999999998</v>
      </c>
      <c r="E86">
        <f t="shared" si="13"/>
        <v>-0.87347073469122694</v>
      </c>
      <c r="J86" s="5">
        <v>30</v>
      </c>
      <c r="K86" s="4">
        <f t="shared" si="11"/>
        <v>32.25</v>
      </c>
      <c r="L86">
        <f t="shared" si="12"/>
        <v>0.32250000000000001</v>
      </c>
      <c r="M86">
        <f t="shared" si="14"/>
        <v>-1.1316521427463098</v>
      </c>
      <c r="AD86" s="16" t="s">
        <v>49</v>
      </c>
      <c r="AE86" s="16">
        <v>0.99745702076025045</v>
      </c>
    </row>
    <row r="87" spans="1:38" x14ac:dyDescent="0.2">
      <c r="B87" s="5">
        <v>45</v>
      </c>
      <c r="C87" s="4">
        <f t="shared" si="10"/>
        <v>41</v>
      </c>
      <c r="D87">
        <f t="shared" si="10"/>
        <v>0.41000000000000003</v>
      </c>
      <c r="E87">
        <f t="shared" si="13"/>
        <v>-0.89159811928378352</v>
      </c>
      <c r="J87" s="5">
        <v>45</v>
      </c>
      <c r="K87" s="4">
        <f t="shared" si="11"/>
        <v>30.35</v>
      </c>
      <c r="L87">
        <f t="shared" si="12"/>
        <v>0.30349999999999999</v>
      </c>
      <c r="M87">
        <f t="shared" si="14"/>
        <v>-1.1923736684825841</v>
      </c>
      <c r="AD87" s="16" t="s">
        <v>50</v>
      </c>
      <c r="AE87" s="16">
        <v>0.99492050826391476</v>
      </c>
    </row>
    <row r="88" spans="1:38" x14ac:dyDescent="0.2">
      <c r="B88" s="5">
        <v>60</v>
      </c>
      <c r="C88" s="4">
        <f t="shared" si="10"/>
        <v>40.5</v>
      </c>
      <c r="D88">
        <f t="shared" si="10"/>
        <v>0.40500000000000003</v>
      </c>
      <c r="E88">
        <f t="shared" si="13"/>
        <v>-0.90386821187559785</v>
      </c>
      <c r="J88" s="5">
        <v>60</v>
      </c>
      <c r="K88" s="4">
        <f t="shared" si="11"/>
        <v>28.9</v>
      </c>
      <c r="L88">
        <f t="shared" si="12"/>
        <v>0.28900000000000003</v>
      </c>
      <c r="M88">
        <f t="shared" si="14"/>
        <v>-1.2413285908697047</v>
      </c>
      <c r="AD88" s="16" t="s">
        <v>51</v>
      </c>
      <c r="AE88" s="16">
        <v>0.99475665369178301</v>
      </c>
    </row>
    <row r="89" spans="1:38" x14ac:dyDescent="0.2">
      <c r="B89" s="5">
        <v>75</v>
      </c>
      <c r="C89" s="4">
        <f t="shared" si="10"/>
        <v>39.75</v>
      </c>
      <c r="D89">
        <f t="shared" si="10"/>
        <v>0.39749999999999996</v>
      </c>
      <c r="E89">
        <f t="shared" si="13"/>
        <v>-0.92256034488775052</v>
      </c>
      <c r="J89" s="5">
        <v>75</v>
      </c>
      <c r="K89" s="4">
        <f t="shared" si="11"/>
        <v>26.8</v>
      </c>
      <c r="L89">
        <f t="shared" si="12"/>
        <v>0.26800000000000002</v>
      </c>
      <c r="M89">
        <f t="shared" si="14"/>
        <v>-1.3167682984712803</v>
      </c>
      <c r="AD89" s="16" t="s">
        <v>52</v>
      </c>
      <c r="AE89" s="16">
        <v>9.9265525536331254E-3</v>
      </c>
    </row>
    <row r="90" spans="1:38" ht="15" thickBot="1" x14ac:dyDescent="0.25">
      <c r="B90" s="5">
        <v>90</v>
      </c>
      <c r="C90" s="4">
        <f t="shared" si="10"/>
        <v>39.25</v>
      </c>
      <c r="D90">
        <f t="shared" si="10"/>
        <v>0.39249999999999996</v>
      </c>
      <c r="E90">
        <f t="shared" si="13"/>
        <v>-0.93521874175967401</v>
      </c>
      <c r="J90" s="5">
        <v>90</v>
      </c>
      <c r="K90" s="4">
        <f t="shared" si="11"/>
        <v>25.6</v>
      </c>
      <c r="L90">
        <f t="shared" si="12"/>
        <v>0.25600000000000001</v>
      </c>
      <c r="M90">
        <f t="shared" si="14"/>
        <v>-1.3625778345025745</v>
      </c>
      <c r="AD90" s="17" t="s">
        <v>53</v>
      </c>
      <c r="AE90" s="17">
        <v>33</v>
      </c>
    </row>
    <row r="91" spans="1:38" x14ac:dyDescent="0.2">
      <c r="B91" s="5">
        <v>105</v>
      </c>
      <c r="C91" s="4">
        <f t="shared" si="10"/>
        <v>38.5</v>
      </c>
      <c r="D91">
        <f t="shared" si="10"/>
        <v>0.38500000000000001</v>
      </c>
      <c r="E91">
        <f t="shared" si="13"/>
        <v>-0.95451194469435285</v>
      </c>
      <c r="J91" s="5">
        <v>105</v>
      </c>
      <c r="K91" s="4">
        <f t="shared" si="11"/>
        <v>24.7</v>
      </c>
      <c r="L91">
        <f t="shared" si="12"/>
        <v>0.247</v>
      </c>
      <c r="M91">
        <f t="shared" si="14"/>
        <v>-1.3983669423541598</v>
      </c>
    </row>
    <row r="92" spans="1:38" ht="15" thickBot="1" x14ac:dyDescent="0.25">
      <c r="B92" s="5">
        <v>120</v>
      </c>
      <c r="C92" s="4">
        <f t="shared" si="10"/>
        <v>37.9</v>
      </c>
      <c r="D92">
        <f t="shared" si="10"/>
        <v>0.379</v>
      </c>
      <c r="E92">
        <f t="shared" si="13"/>
        <v>-0.97021907389971074</v>
      </c>
      <c r="J92" s="5">
        <v>120</v>
      </c>
      <c r="K92" s="4">
        <f t="shared" si="11"/>
        <v>23.3</v>
      </c>
      <c r="L92">
        <f t="shared" si="12"/>
        <v>0.23299999999999998</v>
      </c>
      <c r="M92">
        <f t="shared" si="14"/>
        <v>-1.4567168254164367</v>
      </c>
      <c r="AD92" t="s">
        <v>54</v>
      </c>
    </row>
    <row r="93" spans="1:38" x14ac:dyDescent="0.2">
      <c r="B93" s="5">
        <v>135</v>
      </c>
      <c r="C93" s="4">
        <f t="shared" si="10"/>
        <v>37.15</v>
      </c>
      <c r="D93">
        <f t="shared" si="10"/>
        <v>0.37149999999999994</v>
      </c>
      <c r="E93">
        <f t="shared" si="13"/>
        <v>-0.99020641482432337</v>
      </c>
      <c r="J93" s="5">
        <v>135</v>
      </c>
      <c r="K93" s="4">
        <f t="shared" si="11"/>
        <v>22.450000000000003</v>
      </c>
      <c r="L93">
        <f t="shared" si="12"/>
        <v>0.22450000000000001</v>
      </c>
      <c r="M93">
        <f t="shared" si="14"/>
        <v>-1.4938795717998281</v>
      </c>
      <c r="AD93" s="18"/>
      <c r="AE93" s="18" t="s">
        <v>59</v>
      </c>
      <c r="AF93" s="18" t="s">
        <v>60</v>
      </c>
      <c r="AG93" s="18" t="s">
        <v>61</v>
      </c>
      <c r="AH93" s="18" t="s">
        <v>62</v>
      </c>
      <c r="AI93" s="18" t="s">
        <v>63</v>
      </c>
    </row>
    <row r="94" spans="1:38" x14ac:dyDescent="0.2">
      <c r="B94" s="5">
        <v>150</v>
      </c>
      <c r="C94" s="4">
        <f t="shared" si="10"/>
        <v>36.5</v>
      </c>
      <c r="D94">
        <f t="shared" si="10"/>
        <v>0.36499999999999999</v>
      </c>
      <c r="E94">
        <f t="shared" si="13"/>
        <v>-1.0078579253996456</v>
      </c>
      <c r="J94" s="5">
        <v>150</v>
      </c>
      <c r="K94" s="4">
        <f t="shared" si="11"/>
        <v>21.4</v>
      </c>
      <c r="L94">
        <f t="shared" si="12"/>
        <v>0.214</v>
      </c>
      <c r="M94">
        <f t="shared" si="14"/>
        <v>-1.5417792639602856</v>
      </c>
      <c r="AD94" s="16" t="s">
        <v>55</v>
      </c>
      <c r="AE94" s="16">
        <v>1</v>
      </c>
      <c r="AF94" s="16">
        <v>0.59831061937084751</v>
      </c>
      <c r="AG94" s="16">
        <v>0.59831061937084751</v>
      </c>
      <c r="AH94" s="16">
        <v>6071.9728190662745</v>
      </c>
      <c r="AI94" s="16">
        <v>3.9265405778756279E-37</v>
      </c>
    </row>
    <row r="95" spans="1:38" x14ac:dyDescent="0.2">
      <c r="B95" s="5">
        <v>165</v>
      </c>
      <c r="C95" s="4">
        <f t="shared" si="10"/>
        <v>36.15</v>
      </c>
      <c r="D95">
        <f t="shared" si="10"/>
        <v>0.36149999999999999</v>
      </c>
      <c r="E95">
        <f t="shared" si="13"/>
        <v>-1.0174932373833177</v>
      </c>
      <c r="J95" s="5">
        <v>165</v>
      </c>
      <c r="K95" s="4">
        <f t="shared" si="11"/>
        <v>21.200000000000003</v>
      </c>
      <c r="L95">
        <f t="shared" si="12"/>
        <v>0.21200000000000002</v>
      </c>
      <c r="M95">
        <f t="shared" si="14"/>
        <v>-1.5511690043101245</v>
      </c>
      <c r="AD95" s="16" t="s">
        <v>56</v>
      </c>
      <c r="AE95" s="16">
        <v>31</v>
      </c>
      <c r="AF95" s="16">
        <v>3.0546298136012507E-3</v>
      </c>
      <c r="AG95" s="16">
        <v>9.8536445600040339E-5</v>
      </c>
      <c r="AH95" s="16"/>
      <c r="AI95" s="16"/>
    </row>
    <row r="96" spans="1:38" ht="15" thickBot="1" x14ac:dyDescent="0.25">
      <c r="B96" s="5">
        <v>180</v>
      </c>
      <c r="C96" s="4">
        <f t="shared" si="10"/>
        <v>36</v>
      </c>
      <c r="D96">
        <f t="shared" si="10"/>
        <v>0.36</v>
      </c>
      <c r="E96">
        <f t="shared" si="13"/>
        <v>-1.0216512475319814</v>
      </c>
      <c r="J96" s="5">
        <v>180</v>
      </c>
      <c r="K96" s="4">
        <f t="shared" si="11"/>
        <v>20.549999999999997</v>
      </c>
      <c r="L96">
        <f t="shared" si="12"/>
        <v>0.20549999999999999</v>
      </c>
      <c r="M96">
        <f t="shared" si="14"/>
        <v>-1.5823092450458478</v>
      </c>
      <c r="AD96" s="17" t="s">
        <v>57</v>
      </c>
      <c r="AE96" s="17">
        <v>32</v>
      </c>
      <c r="AF96" s="17">
        <v>0.60136524918444878</v>
      </c>
      <c r="AG96" s="17"/>
      <c r="AH96" s="17"/>
      <c r="AI96" s="17"/>
    </row>
    <row r="97" spans="2:38" ht="15" thickBot="1" x14ac:dyDescent="0.25">
      <c r="B97" s="5">
        <v>195</v>
      </c>
      <c r="C97" s="4">
        <f t="shared" si="10"/>
        <v>35.5</v>
      </c>
      <c r="D97">
        <f t="shared" si="10"/>
        <v>0.35499999999999998</v>
      </c>
      <c r="E97">
        <f t="shared" si="13"/>
        <v>-1.0356374895067213</v>
      </c>
      <c r="J97" s="5">
        <v>195</v>
      </c>
      <c r="K97" s="4">
        <f t="shared" si="11"/>
        <v>20.100000000000001</v>
      </c>
      <c r="L97">
        <f t="shared" si="12"/>
        <v>0.20100000000000001</v>
      </c>
      <c r="M97">
        <f t="shared" si="14"/>
        <v>-1.6044503709230613</v>
      </c>
    </row>
    <row r="98" spans="2:38" x14ac:dyDescent="0.2">
      <c r="B98" s="5">
        <v>210</v>
      </c>
      <c r="C98" s="4">
        <f t="shared" si="10"/>
        <v>35.25</v>
      </c>
      <c r="D98">
        <f t="shared" si="10"/>
        <v>0.35250000000000004</v>
      </c>
      <c r="E98">
        <f t="shared" si="13"/>
        <v>-1.0427046567298137</v>
      </c>
      <c r="J98" s="5">
        <v>210</v>
      </c>
      <c r="K98" s="4">
        <f t="shared" si="11"/>
        <v>19.3</v>
      </c>
      <c r="L98">
        <f t="shared" si="12"/>
        <v>0.193</v>
      </c>
      <c r="M98">
        <f t="shared" si="14"/>
        <v>-1.6450650900772514</v>
      </c>
      <c r="AD98" s="18"/>
      <c r="AE98" s="18" t="s">
        <v>64</v>
      </c>
      <c r="AF98" s="18" t="s">
        <v>52</v>
      </c>
      <c r="AG98" s="18" t="s">
        <v>65</v>
      </c>
      <c r="AH98" s="18" t="s">
        <v>66</v>
      </c>
      <c r="AI98" s="18" t="s">
        <v>67</v>
      </c>
      <c r="AJ98" s="18" t="s">
        <v>68</v>
      </c>
      <c r="AK98" s="18" t="s">
        <v>69</v>
      </c>
      <c r="AL98" s="18" t="s">
        <v>70</v>
      </c>
    </row>
    <row r="99" spans="2:38" x14ac:dyDescent="0.2">
      <c r="B99" s="5">
        <v>225</v>
      </c>
      <c r="C99" s="4">
        <f t="shared" si="10"/>
        <v>34.85</v>
      </c>
      <c r="D99">
        <f t="shared" si="10"/>
        <v>0.34850000000000003</v>
      </c>
      <c r="E99">
        <f t="shared" si="13"/>
        <v>-1.0541170487815583</v>
      </c>
      <c r="J99" s="5">
        <v>225</v>
      </c>
      <c r="K99" s="4">
        <f t="shared" si="11"/>
        <v>18.55</v>
      </c>
      <c r="L99">
        <f t="shared" si="12"/>
        <v>0.1855</v>
      </c>
      <c r="M99">
        <f t="shared" si="14"/>
        <v>-1.6847003969346472</v>
      </c>
      <c r="AD99" s="16" t="s">
        <v>58</v>
      </c>
      <c r="AE99" s="16">
        <v>-0.84704597231952361</v>
      </c>
      <c r="AF99" s="16">
        <v>3.3788872019811993E-3</v>
      </c>
      <c r="AG99" s="16">
        <v>-250.68785126146295</v>
      </c>
      <c r="AH99" s="16">
        <v>7.8075115313550651E-53</v>
      </c>
      <c r="AI99" s="16">
        <v>-0.85393725817494226</v>
      </c>
      <c r="AJ99" s="16">
        <v>-0.84015468646410496</v>
      </c>
      <c r="AK99" s="16">
        <v>-0.85393725817494226</v>
      </c>
      <c r="AL99" s="16">
        <v>-0.84015468646410496</v>
      </c>
    </row>
    <row r="100" spans="2:38" ht="15" thickBot="1" x14ac:dyDescent="0.25">
      <c r="B100" s="5">
        <v>240</v>
      </c>
      <c r="C100" s="4">
        <f t="shared" si="10"/>
        <v>34.5</v>
      </c>
      <c r="D100">
        <f t="shared" si="10"/>
        <v>0.34499999999999997</v>
      </c>
      <c r="E100">
        <f t="shared" si="13"/>
        <v>-1.0642108619507773</v>
      </c>
      <c r="J100" s="5">
        <v>240</v>
      </c>
      <c r="K100" s="4">
        <f t="shared" si="11"/>
        <v>18</v>
      </c>
      <c r="L100">
        <f t="shared" si="12"/>
        <v>0.18</v>
      </c>
      <c r="M100">
        <f t="shared" si="14"/>
        <v>-1.7147984280919266</v>
      </c>
      <c r="AD100" s="17" t="s">
        <v>46</v>
      </c>
      <c r="AE100" s="17">
        <v>-9.427386271333093E-4</v>
      </c>
      <c r="AF100" s="17">
        <v>1.2098356915201092E-5</v>
      </c>
      <c r="AG100" s="17">
        <v>-77.922864546077051</v>
      </c>
      <c r="AH100" s="17">
        <v>3.9265405778756279E-37</v>
      </c>
      <c r="AI100" s="17">
        <v>-9.6741338864492373E-4</v>
      </c>
      <c r="AJ100" s="17">
        <v>-9.1806386562169487E-4</v>
      </c>
      <c r="AK100" s="17">
        <v>-9.6741338864492373E-4</v>
      </c>
      <c r="AL100" s="17">
        <v>-9.1806386562169487E-4</v>
      </c>
    </row>
    <row r="101" spans="2:38" x14ac:dyDescent="0.2">
      <c r="B101" s="5">
        <v>255</v>
      </c>
      <c r="C101" s="4">
        <f t="shared" si="10"/>
        <v>34</v>
      </c>
      <c r="D101">
        <f t="shared" si="10"/>
        <v>0.33999999999999997</v>
      </c>
      <c r="E101">
        <f t="shared" si="13"/>
        <v>-1.07880966137193</v>
      </c>
      <c r="J101" s="5">
        <v>255</v>
      </c>
      <c r="K101" s="4">
        <f t="shared" si="11"/>
        <v>17.350000000000001</v>
      </c>
      <c r="L101">
        <f t="shared" si="12"/>
        <v>0.17349999999999999</v>
      </c>
      <c r="M101">
        <f t="shared" si="14"/>
        <v>-1.7515776795952231</v>
      </c>
    </row>
    <row r="102" spans="2:38" x14ac:dyDescent="0.2">
      <c r="B102" s="5">
        <v>270</v>
      </c>
      <c r="C102" s="4">
        <f t="shared" si="10"/>
        <v>33.5</v>
      </c>
      <c r="D102">
        <f t="shared" si="10"/>
        <v>0.33499999999999996</v>
      </c>
      <c r="E102">
        <f t="shared" si="13"/>
        <v>-1.0936247471570708</v>
      </c>
      <c r="J102" s="5">
        <v>270</v>
      </c>
      <c r="K102" s="4">
        <f t="shared" si="11"/>
        <v>16.615000000000002</v>
      </c>
      <c r="L102">
        <f t="shared" si="12"/>
        <v>0.16615000000000002</v>
      </c>
      <c r="M102">
        <f t="shared" si="14"/>
        <v>-1.7948642841815337</v>
      </c>
      <c r="AD102" t="s">
        <v>47</v>
      </c>
    </row>
    <row r="103" spans="2:38" ht="15" thickBot="1" x14ac:dyDescent="0.25">
      <c r="B103" s="5">
        <v>285</v>
      </c>
      <c r="C103" s="4">
        <f t="shared" si="10"/>
        <v>33</v>
      </c>
      <c r="D103">
        <f t="shared" si="10"/>
        <v>0.32999999999999996</v>
      </c>
      <c r="E103">
        <f t="shared" si="13"/>
        <v>-1.1086626245216114</v>
      </c>
      <c r="J103" s="5">
        <v>285</v>
      </c>
      <c r="K103" s="4">
        <f t="shared" si="11"/>
        <v>16.450000000000003</v>
      </c>
      <c r="L103">
        <f t="shared" si="12"/>
        <v>0.16450000000000004</v>
      </c>
      <c r="M103">
        <f t="shared" si="14"/>
        <v>-1.8048447087767103</v>
      </c>
    </row>
    <row r="104" spans="2:38" ht="15" x14ac:dyDescent="0.25">
      <c r="B104" s="5">
        <v>300</v>
      </c>
      <c r="C104" s="4">
        <f t="shared" ref="C104:D116" si="15">AVERAGE(C23,C62)</f>
        <v>32.35</v>
      </c>
      <c r="D104">
        <f t="shared" si="15"/>
        <v>0.32350000000000001</v>
      </c>
      <c r="E104">
        <f t="shared" si="13"/>
        <v>-1.1285561650411817</v>
      </c>
      <c r="J104" s="5">
        <v>300</v>
      </c>
      <c r="K104" s="4">
        <f t="shared" si="11"/>
        <v>15.7</v>
      </c>
      <c r="L104">
        <f t="shared" si="12"/>
        <v>0.157</v>
      </c>
      <c r="M104">
        <f t="shared" si="14"/>
        <v>-1.8515094736338289</v>
      </c>
      <c r="AD104" s="19" t="s">
        <v>48</v>
      </c>
      <c r="AE104" s="19"/>
      <c r="AG104" t="s">
        <v>74</v>
      </c>
      <c r="AH104" t="s">
        <v>75</v>
      </c>
      <c r="AI104" t="s">
        <v>76</v>
      </c>
      <c r="AJ104" t="s">
        <v>77</v>
      </c>
      <c r="AK104" s="22" t="s">
        <v>85</v>
      </c>
      <c r="AL104" t="s">
        <v>86</v>
      </c>
    </row>
    <row r="105" spans="2:38" x14ac:dyDescent="0.2">
      <c r="B105" s="5">
        <v>315</v>
      </c>
      <c r="C105" s="4">
        <f t="shared" si="15"/>
        <v>32</v>
      </c>
      <c r="D105">
        <f t="shared" si="15"/>
        <v>0.31999999999999995</v>
      </c>
      <c r="E105">
        <f t="shared" si="13"/>
        <v>-1.139434283188365</v>
      </c>
      <c r="J105" s="5">
        <v>315</v>
      </c>
      <c r="K105" s="4">
        <f t="shared" si="11"/>
        <v>15.299999999999999</v>
      </c>
      <c r="L105">
        <f t="shared" si="12"/>
        <v>0.153</v>
      </c>
      <c r="M105">
        <f t="shared" si="14"/>
        <v>-1.8773173575897015</v>
      </c>
      <c r="AD105" s="16" t="s">
        <v>49</v>
      </c>
      <c r="AE105" s="16">
        <v>0.99098941377408245</v>
      </c>
      <c r="AG105">
        <f>-AE119</f>
        <v>2.6149085494536184E-3</v>
      </c>
      <c r="AH105">
        <f>AF119</f>
        <v>6.3477182488110617E-5</v>
      </c>
      <c r="AI105">
        <f>EXP(AE118)</f>
        <v>0.34049226537557808</v>
      </c>
      <c r="AJ105">
        <f>AF119*AI105</f>
        <v>2.1613489665035757E-5</v>
      </c>
      <c r="AK105">
        <f>1/AG105</f>
        <v>382.4225517213398</v>
      </c>
      <c r="AL105">
        <f>AH105/(AG105)^2</f>
        <v>9.2833480192860502</v>
      </c>
    </row>
    <row r="106" spans="2:38" x14ac:dyDescent="0.2">
      <c r="B106" s="5">
        <v>330</v>
      </c>
      <c r="C106" s="4">
        <f t="shared" si="15"/>
        <v>31.65</v>
      </c>
      <c r="D106">
        <f t="shared" si="15"/>
        <v>0.3165</v>
      </c>
      <c r="E106">
        <f t="shared" si="13"/>
        <v>-1.1504320373979062</v>
      </c>
      <c r="J106" s="5">
        <v>330</v>
      </c>
      <c r="K106" s="4">
        <f t="shared" si="11"/>
        <v>14.9</v>
      </c>
      <c r="L106">
        <f t="shared" si="12"/>
        <v>0.14900000000000002</v>
      </c>
      <c r="M106">
        <f t="shared" si="14"/>
        <v>-1.9038089730366778</v>
      </c>
      <c r="AD106" s="16" t="s">
        <v>50</v>
      </c>
      <c r="AE106" s="16">
        <v>0.98206001821229949</v>
      </c>
    </row>
    <row r="107" spans="2:38" x14ac:dyDescent="0.2">
      <c r="B107" s="5">
        <v>345</v>
      </c>
      <c r="C107" s="4">
        <f t="shared" si="15"/>
        <v>31.25</v>
      </c>
      <c r="D107">
        <f t="shared" si="15"/>
        <v>0.3125</v>
      </c>
      <c r="E107">
        <f t="shared" si="13"/>
        <v>-1.1631508098056809</v>
      </c>
      <c r="J107" s="5">
        <v>345</v>
      </c>
      <c r="K107" s="4">
        <f t="shared" si="11"/>
        <v>14.45</v>
      </c>
      <c r="L107">
        <f t="shared" si="12"/>
        <v>0.14449999999999999</v>
      </c>
      <c r="M107">
        <f t="shared" si="14"/>
        <v>-1.9344757714296503</v>
      </c>
      <c r="AD107" s="16" t="s">
        <v>51</v>
      </c>
      <c r="AE107" s="16">
        <v>0.98148130912237364</v>
      </c>
    </row>
    <row r="108" spans="2:38" x14ac:dyDescent="0.2">
      <c r="B108" s="5">
        <v>360</v>
      </c>
      <c r="C108" s="4">
        <f t="shared" si="15"/>
        <v>30.75</v>
      </c>
      <c r="D108">
        <f t="shared" si="15"/>
        <v>0.3075</v>
      </c>
      <c r="E108">
        <f t="shared" si="13"/>
        <v>-1.1792801917355644</v>
      </c>
      <c r="J108" s="5">
        <v>360</v>
      </c>
      <c r="K108" s="4">
        <f t="shared" si="11"/>
        <v>13.85</v>
      </c>
      <c r="L108">
        <f t="shared" si="12"/>
        <v>0.13849999999999998</v>
      </c>
      <c r="M108">
        <f t="shared" si="14"/>
        <v>-1.9768849533547439</v>
      </c>
      <c r="AD108" s="16" t="s">
        <v>52</v>
      </c>
      <c r="AE108" s="16">
        <v>5.2082244914851486E-2</v>
      </c>
    </row>
    <row r="109" spans="2:38" ht="15" thickBot="1" x14ac:dyDescent="0.25">
      <c r="B109" s="5">
        <v>375</v>
      </c>
      <c r="C109" s="4">
        <f t="shared" si="15"/>
        <v>30.25</v>
      </c>
      <c r="D109">
        <f t="shared" si="15"/>
        <v>0.30249999999999999</v>
      </c>
      <c r="E109">
        <f t="shared" si="13"/>
        <v>-1.195674001511241</v>
      </c>
      <c r="J109" s="5">
        <v>375</v>
      </c>
      <c r="K109" s="4">
        <f t="shared" si="11"/>
        <v>13.25</v>
      </c>
      <c r="L109">
        <f t="shared" si="12"/>
        <v>0.13250000000000001</v>
      </c>
      <c r="M109">
        <f t="shared" si="14"/>
        <v>-2.0211726335558602</v>
      </c>
      <c r="AD109" s="17" t="s">
        <v>53</v>
      </c>
      <c r="AE109" s="17">
        <v>33</v>
      </c>
    </row>
    <row r="110" spans="2:38" x14ac:dyDescent="0.2">
      <c r="B110" s="5">
        <v>390</v>
      </c>
      <c r="C110" s="4">
        <f t="shared" si="15"/>
        <v>29.85</v>
      </c>
      <c r="D110">
        <f t="shared" si="15"/>
        <v>0.29849999999999999</v>
      </c>
      <c r="E110">
        <f t="shared" si="13"/>
        <v>-1.2089853461494804</v>
      </c>
      <c r="J110" s="5">
        <v>390</v>
      </c>
      <c r="K110" s="4">
        <f t="shared" si="11"/>
        <v>12.75</v>
      </c>
      <c r="L110">
        <f t="shared" si="12"/>
        <v>0.1275</v>
      </c>
      <c r="M110">
        <f t="shared" si="14"/>
        <v>-2.059638914383656</v>
      </c>
    </row>
    <row r="111" spans="2:38" ht="15" thickBot="1" x14ac:dyDescent="0.25">
      <c r="B111" s="5">
        <v>405</v>
      </c>
      <c r="C111" s="4">
        <f t="shared" si="15"/>
        <v>29.5</v>
      </c>
      <c r="D111">
        <f t="shared" si="15"/>
        <v>0.29500000000000004</v>
      </c>
      <c r="E111">
        <f t="shared" si="13"/>
        <v>-1.2207799226423171</v>
      </c>
      <c r="J111" s="5">
        <v>405</v>
      </c>
      <c r="K111" s="4">
        <f t="shared" si="11"/>
        <v>12.3</v>
      </c>
      <c r="L111">
        <f t="shared" si="12"/>
        <v>0.123</v>
      </c>
      <c r="M111">
        <f t="shared" si="14"/>
        <v>-2.0955709236097197</v>
      </c>
      <c r="AD111" t="s">
        <v>54</v>
      </c>
    </row>
    <row r="112" spans="2:38" x14ac:dyDescent="0.2">
      <c r="B112" s="5">
        <v>420</v>
      </c>
      <c r="C112" s="4">
        <f t="shared" si="15"/>
        <v>29.15</v>
      </c>
      <c r="D112">
        <f t="shared" si="15"/>
        <v>0.29149999999999998</v>
      </c>
      <c r="E112">
        <f t="shared" si="13"/>
        <v>-1.23271527319159</v>
      </c>
      <c r="J112" s="5">
        <v>420</v>
      </c>
      <c r="K112" s="4">
        <f t="shared" si="11"/>
        <v>11.85</v>
      </c>
      <c r="L112">
        <f t="shared" si="12"/>
        <v>0.11849999999999999</v>
      </c>
      <c r="M112">
        <f t="shared" si="14"/>
        <v>-2.1328423184069512</v>
      </c>
      <c r="AD112" s="18"/>
      <c r="AE112" s="18" t="s">
        <v>59</v>
      </c>
      <c r="AF112" s="18" t="s">
        <v>60</v>
      </c>
      <c r="AG112" s="18" t="s">
        <v>61</v>
      </c>
      <c r="AH112" s="18" t="s">
        <v>62</v>
      </c>
      <c r="AI112" s="18" t="s">
        <v>63</v>
      </c>
    </row>
    <row r="113" spans="1:38" x14ac:dyDescent="0.2">
      <c r="B113" s="5">
        <v>435</v>
      </c>
      <c r="C113" s="4">
        <f t="shared" si="15"/>
        <v>28.5</v>
      </c>
      <c r="D113">
        <f t="shared" si="15"/>
        <v>0.28500000000000003</v>
      </c>
      <c r="E113">
        <f t="shared" si="13"/>
        <v>-1.2552660987134865</v>
      </c>
      <c r="J113" s="5">
        <v>435</v>
      </c>
      <c r="K113" s="4">
        <f t="shared" si="11"/>
        <v>11.1</v>
      </c>
      <c r="L113">
        <f t="shared" si="12"/>
        <v>0.11099999999999999</v>
      </c>
      <c r="M113">
        <f t="shared" si="14"/>
        <v>-2.1982250776698029</v>
      </c>
      <c r="AD113" s="16" t="s">
        <v>55</v>
      </c>
      <c r="AE113" s="16">
        <v>1</v>
      </c>
      <c r="AF113" s="16">
        <v>4.6031710932541863</v>
      </c>
      <c r="AG113" s="16">
        <v>4.6031710932541863</v>
      </c>
      <c r="AH113" s="16">
        <v>1696.983916976623</v>
      </c>
      <c r="AI113" s="16">
        <v>1.23222295666609E-28</v>
      </c>
    </row>
    <row r="114" spans="1:38" x14ac:dyDescent="0.2">
      <c r="B114" s="5">
        <v>450</v>
      </c>
      <c r="C114" s="4">
        <f t="shared" si="15"/>
        <v>27.75</v>
      </c>
      <c r="D114">
        <f t="shared" si="15"/>
        <v>0.27749999999999997</v>
      </c>
      <c r="E114">
        <f t="shared" si="13"/>
        <v>-1.281934345795648</v>
      </c>
      <c r="J114" s="5">
        <v>450</v>
      </c>
      <c r="K114" s="4">
        <f t="shared" si="11"/>
        <v>10.3</v>
      </c>
      <c r="L114">
        <f t="shared" si="12"/>
        <v>0.10299999999999999</v>
      </c>
      <c r="M114">
        <f t="shared" si="14"/>
        <v>-2.2730262907525014</v>
      </c>
      <c r="AD114" s="16" t="s">
        <v>56</v>
      </c>
      <c r="AE114" s="16">
        <v>31</v>
      </c>
      <c r="AF114" s="16">
        <v>8.4089367296487777E-2</v>
      </c>
      <c r="AG114" s="16">
        <v>2.7125602353705734E-3</v>
      </c>
      <c r="AH114" s="16"/>
      <c r="AI114" s="16"/>
    </row>
    <row r="115" spans="1:38" ht="15" thickBot="1" x14ac:dyDescent="0.25">
      <c r="B115" s="5">
        <v>465</v>
      </c>
      <c r="C115" s="4">
        <f t="shared" si="15"/>
        <v>27.25</v>
      </c>
      <c r="D115">
        <f t="shared" si="15"/>
        <v>0.27249999999999996</v>
      </c>
      <c r="E115">
        <f t="shared" si="13"/>
        <v>-1.3001166648788385</v>
      </c>
      <c r="J115" s="5">
        <v>465</v>
      </c>
      <c r="K115" s="4">
        <f t="shared" si="11"/>
        <v>9.6999999999999993</v>
      </c>
      <c r="L115">
        <f t="shared" si="12"/>
        <v>9.7000000000000003E-2</v>
      </c>
      <c r="M115">
        <f t="shared" si="14"/>
        <v>-2.333044300478754</v>
      </c>
      <c r="AD115" s="17" t="s">
        <v>57</v>
      </c>
      <c r="AE115" s="17">
        <v>32</v>
      </c>
      <c r="AF115" s="17">
        <v>4.6872604605506742</v>
      </c>
      <c r="AG115" s="17"/>
      <c r="AH115" s="17"/>
      <c r="AI115" s="17"/>
    </row>
    <row r="116" spans="1:38" ht="15" thickBot="1" x14ac:dyDescent="0.25">
      <c r="B116" s="5">
        <v>480</v>
      </c>
      <c r="C116" s="4">
        <f t="shared" si="15"/>
        <v>26.75</v>
      </c>
      <c r="D116">
        <f t="shared" si="15"/>
        <v>0.26749999999999996</v>
      </c>
      <c r="E116">
        <f t="shared" si="13"/>
        <v>-1.3186357126460759</v>
      </c>
      <c r="J116" s="5">
        <v>480</v>
      </c>
      <c r="K116" s="4">
        <f t="shared" si="11"/>
        <v>9.1</v>
      </c>
      <c r="L116">
        <f t="shared" si="12"/>
        <v>9.0999999999999998E-2</v>
      </c>
      <c r="M116">
        <f t="shared" si="14"/>
        <v>-2.3968957724652871</v>
      </c>
    </row>
    <row r="117" spans="1:38" x14ac:dyDescent="0.2">
      <c r="A117" t="s">
        <v>34</v>
      </c>
      <c r="B117" t="s">
        <v>21</v>
      </c>
      <c r="C117" t="s">
        <v>25</v>
      </c>
      <c r="D117" t="s">
        <v>22</v>
      </c>
      <c r="J117" t="s">
        <v>21</v>
      </c>
      <c r="K117" t="s">
        <v>25</v>
      </c>
      <c r="L117" t="s">
        <v>22</v>
      </c>
      <c r="AD117" s="18"/>
      <c r="AE117" s="18" t="s">
        <v>64</v>
      </c>
      <c r="AF117" s="18" t="s">
        <v>52</v>
      </c>
      <c r="AG117" s="18" t="s">
        <v>65</v>
      </c>
      <c r="AH117" s="18" t="s">
        <v>66</v>
      </c>
      <c r="AI117" s="18" t="s">
        <v>67</v>
      </c>
      <c r="AJ117" s="18" t="s">
        <v>68</v>
      </c>
      <c r="AK117" s="18" t="s">
        <v>69</v>
      </c>
      <c r="AL117" s="18" t="s">
        <v>70</v>
      </c>
    </row>
    <row r="118" spans="1:38" x14ac:dyDescent="0.2">
      <c r="AD118" s="16" t="s">
        <v>58</v>
      </c>
      <c r="AE118" s="16">
        <v>-1.0773628691407966</v>
      </c>
      <c r="AF118" s="16">
        <v>1.7728212271322055E-2</v>
      </c>
      <c r="AG118" s="16">
        <v>-60.771094831913011</v>
      </c>
      <c r="AH118" s="16">
        <v>8.3117180243143842E-34</v>
      </c>
      <c r="AI118" s="16">
        <v>-1.1135197963077015</v>
      </c>
      <c r="AJ118" s="16">
        <v>-1.0412059419738917</v>
      </c>
      <c r="AK118" s="16">
        <v>-1.1135197963077015</v>
      </c>
      <c r="AL118" s="16">
        <v>-1.0412059419738917</v>
      </c>
    </row>
    <row r="119" spans="1:38" ht="15" thickBot="1" x14ac:dyDescent="0.25">
      <c r="AD119" s="17" t="s">
        <v>0</v>
      </c>
      <c r="AE119" s="17">
        <v>-2.6149085494536184E-3</v>
      </c>
      <c r="AF119" s="17">
        <v>6.3477182488110617E-5</v>
      </c>
      <c r="AG119" s="17">
        <v>-41.194464640005016</v>
      </c>
      <c r="AH119" s="17">
        <v>1.23222295666609E-28</v>
      </c>
      <c r="AI119" s="17">
        <v>-2.7443711161725241E-3</v>
      </c>
      <c r="AJ119" s="17">
        <v>-2.4854459827347128E-3</v>
      </c>
      <c r="AK119" s="17">
        <v>-2.7443711161725241E-3</v>
      </c>
      <c r="AL119" s="17">
        <v>-2.4854459827347128E-3</v>
      </c>
    </row>
  </sheetData>
  <mergeCells count="8">
    <mergeCell ref="AR2:AX2"/>
    <mergeCell ref="A81:Y82"/>
    <mergeCell ref="A40:Y40"/>
    <mergeCell ref="A1:Y1"/>
    <mergeCell ref="A42:A45"/>
    <mergeCell ref="Y8:AB11"/>
    <mergeCell ref="Y12:AB15"/>
    <mergeCell ref="A3:A6"/>
  </mergeCells>
  <conditionalFormatting sqref="A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A148"/>
  <sheetViews>
    <sheetView tabSelected="1" topLeftCell="AQ1" zoomScale="71" zoomScaleNormal="71" workbookViewId="0">
      <selection activeCell="AU11" sqref="AU11"/>
    </sheetView>
  </sheetViews>
  <sheetFormatPr defaultRowHeight="14.25" x14ac:dyDescent="0.2"/>
  <cols>
    <col min="1" max="1" width="21" bestFit="1" customWidth="1"/>
    <col min="5" max="5" width="13.75" bestFit="1" customWidth="1"/>
    <col min="6" max="6" width="10" bestFit="1" customWidth="1"/>
    <col min="7" max="7" width="9" customWidth="1"/>
    <col min="12" max="12" width="9" style="3"/>
    <col min="14" max="14" width="12" bestFit="1" customWidth="1"/>
    <col min="15" max="15" width="13.5" bestFit="1" customWidth="1"/>
    <col min="16" max="16" width="12" bestFit="1" customWidth="1"/>
    <col min="17" max="18" width="14.375" bestFit="1" customWidth="1"/>
    <col min="19" max="19" width="12" bestFit="1" customWidth="1"/>
    <col min="20" max="20" width="14.875" bestFit="1" customWidth="1"/>
    <col min="25" max="25" width="13.875" bestFit="1" customWidth="1"/>
    <col min="27" max="27" width="9.875" bestFit="1" customWidth="1"/>
    <col min="28" max="28" width="15.5" bestFit="1" customWidth="1"/>
    <col min="33" max="33" width="19.875" bestFit="1" customWidth="1"/>
    <col min="34" max="34" width="17.125" customWidth="1"/>
    <col min="35" max="35" width="15.125" bestFit="1" customWidth="1"/>
    <col min="36" max="36" width="13.75" bestFit="1" customWidth="1"/>
    <col min="37" max="37" width="21.125" bestFit="1" customWidth="1"/>
    <col min="38" max="39" width="14.625" customWidth="1"/>
    <col min="40" max="40" width="15" bestFit="1" customWidth="1"/>
    <col min="41" max="41" width="23.375" bestFit="1" customWidth="1"/>
    <col min="42" max="42" width="28" bestFit="1" customWidth="1"/>
    <col min="47" max="47" width="16.75" bestFit="1" customWidth="1"/>
    <col min="48" max="48" width="9.375" bestFit="1" customWidth="1"/>
    <col min="49" max="49" width="12" bestFit="1" customWidth="1"/>
    <col min="50" max="50" width="12" customWidth="1"/>
    <col min="51" max="51" width="15.125" customWidth="1"/>
    <col min="52" max="52" width="24.75" bestFit="1" customWidth="1"/>
    <col min="53" max="53" width="26.125" bestFit="1" customWidth="1"/>
  </cols>
  <sheetData>
    <row r="1" spans="1:53" ht="45" customHeight="1" x14ac:dyDescent="0.2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13"/>
    </row>
    <row r="2" spans="1:53" ht="15" x14ac:dyDescent="0.25">
      <c r="B2" s="1" t="s">
        <v>0</v>
      </c>
      <c r="C2" s="1" t="s">
        <v>3</v>
      </c>
      <c r="D2" s="1" t="s">
        <v>24</v>
      </c>
      <c r="E2" s="1" t="s">
        <v>42</v>
      </c>
      <c r="O2" s="1" t="s">
        <v>0</v>
      </c>
      <c r="P2" s="1" t="s">
        <v>6</v>
      </c>
      <c r="Q2" s="1" t="s">
        <v>27</v>
      </c>
      <c r="R2" s="1" t="s">
        <v>43</v>
      </c>
      <c r="S2" s="1" t="s">
        <v>87</v>
      </c>
      <c r="AG2" s="20" t="s">
        <v>47</v>
      </c>
      <c r="AH2" s="23" t="s">
        <v>38</v>
      </c>
      <c r="AK2" t="s">
        <v>74</v>
      </c>
      <c r="AL2" t="s">
        <v>75</v>
      </c>
      <c r="AM2" t="s">
        <v>76</v>
      </c>
      <c r="AN2" t="s">
        <v>77</v>
      </c>
      <c r="AO2" s="22" t="s">
        <v>85</v>
      </c>
      <c r="AP2" t="s">
        <v>86</v>
      </c>
      <c r="AU2" s="38" t="s">
        <v>95</v>
      </c>
      <c r="AV2" s="38"/>
      <c r="AW2" s="38"/>
      <c r="AX2" s="38"/>
      <c r="AY2" s="38"/>
      <c r="AZ2" s="38"/>
      <c r="BA2" s="38"/>
    </row>
    <row r="3" spans="1:53" ht="15" thickBot="1" x14ac:dyDescent="0.25">
      <c r="A3" s="26" t="s">
        <v>20</v>
      </c>
      <c r="B3" s="5">
        <v>0</v>
      </c>
      <c r="C3" s="4">
        <v>43.7</v>
      </c>
      <c r="D3">
        <f>C3/100</f>
        <v>0.43700000000000006</v>
      </c>
      <c r="E3">
        <f>LN(D3)</f>
        <v>-0.82782208388654677</v>
      </c>
      <c r="O3" s="5">
        <v>0</v>
      </c>
      <c r="P3" s="4">
        <v>41.2</v>
      </c>
      <c r="Q3">
        <f>P3/100</f>
        <v>0.41200000000000003</v>
      </c>
      <c r="R3">
        <f>LN(Q3)</f>
        <v>-0.8867319296326106</v>
      </c>
      <c r="S3">
        <f t="shared" ref="S3:S47" si="0">$AH$40+$AH$41*B3</f>
        <v>-1.0428999713605223</v>
      </c>
      <c r="AK3">
        <f>-AH19</f>
        <v>7.8992009576857845E-4</v>
      </c>
      <c r="AL3">
        <f>AI19</f>
        <v>1.5492785656581046E-5</v>
      </c>
      <c r="AM3">
        <f>EXP(AH18)</f>
        <v>0.40558049780964717</v>
      </c>
      <c r="AN3">
        <f>AI18*AM3</f>
        <v>2.4079283047044992E-3</v>
      </c>
      <c r="AO3">
        <f>1/AK3</f>
        <v>1265.9508288962031</v>
      </c>
      <c r="AP3">
        <f>AL3/(AK3)^2</f>
        <v>24.829226334312679</v>
      </c>
      <c r="AV3" t="s">
        <v>74</v>
      </c>
      <c r="AW3" t="s">
        <v>75</v>
      </c>
      <c r="AX3" t="s">
        <v>76</v>
      </c>
      <c r="AY3" t="s">
        <v>77</v>
      </c>
      <c r="AZ3" t="s">
        <v>85</v>
      </c>
      <c r="BA3" t="s">
        <v>89</v>
      </c>
    </row>
    <row r="4" spans="1:53" ht="15" thickBot="1" x14ac:dyDescent="0.25">
      <c r="A4" s="26"/>
      <c r="B4" s="5">
        <v>15</v>
      </c>
      <c r="C4" s="4">
        <v>40</v>
      </c>
      <c r="D4">
        <f t="shared" ref="D4:D47" si="1">C4/100</f>
        <v>0.4</v>
      </c>
      <c r="E4">
        <f t="shared" ref="E4:E47" si="2">LN(D4)</f>
        <v>-0.916290731874155</v>
      </c>
      <c r="O4" s="5">
        <v>15</v>
      </c>
      <c r="P4" s="4">
        <v>35.5</v>
      </c>
      <c r="Q4">
        <f t="shared" ref="Q4:Q47" si="3">P4/100</f>
        <v>0.35499999999999998</v>
      </c>
      <c r="R4">
        <f t="shared" ref="R4:R47" si="4">LN(Q4)</f>
        <v>-1.0356374895067213</v>
      </c>
      <c r="S4">
        <f t="shared" si="0"/>
        <v>-1.0813417023247498</v>
      </c>
      <c r="AG4" s="19" t="s">
        <v>48</v>
      </c>
      <c r="AH4" s="19"/>
      <c r="AU4" t="s">
        <v>91</v>
      </c>
      <c r="AV4">
        <v>7.8992009576857845E-4</v>
      </c>
      <c r="AW4">
        <v>1.5492785656581046E-5</v>
      </c>
      <c r="AX4">
        <v>0.40558049780964717</v>
      </c>
      <c r="AY4">
        <v>2.4079283047044992E-3</v>
      </c>
      <c r="AZ4">
        <v>1265.9508288962031</v>
      </c>
      <c r="BA4">
        <v>24.829226334312679</v>
      </c>
    </row>
    <row r="5" spans="1:53" x14ac:dyDescent="0.2">
      <c r="A5" s="26"/>
      <c r="B5" s="5">
        <v>30</v>
      </c>
      <c r="C5" s="4">
        <v>39</v>
      </c>
      <c r="D5">
        <f t="shared" si="1"/>
        <v>0.39</v>
      </c>
      <c r="E5">
        <f t="shared" si="2"/>
        <v>-0.94160853985844495</v>
      </c>
      <c r="O5" s="5">
        <v>30</v>
      </c>
      <c r="P5" s="4">
        <v>32.700000000000003</v>
      </c>
      <c r="Q5">
        <f t="shared" si="3"/>
        <v>0.32700000000000001</v>
      </c>
      <c r="R5">
        <f t="shared" si="4"/>
        <v>-1.1177951080848836</v>
      </c>
      <c r="S5">
        <f t="shared" si="0"/>
        <v>-1.1197834332889776</v>
      </c>
      <c r="AB5" s="8"/>
      <c r="AC5" s="9" t="s">
        <v>12</v>
      </c>
      <c r="AD5" s="9" t="s">
        <v>13</v>
      </c>
      <c r="AE5" s="10"/>
      <c r="AG5" s="16" t="s">
        <v>49</v>
      </c>
      <c r="AH5" s="16">
        <v>0.99183071890951024</v>
      </c>
      <c r="AU5" t="s">
        <v>96</v>
      </c>
      <c r="AV5">
        <v>2.5627820642818398E-3</v>
      </c>
      <c r="AW5">
        <v>5.6012042100090509E-5</v>
      </c>
      <c r="AX5">
        <v>0.35243115831578814</v>
      </c>
      <c r="AY5">
        <v>7.5647168916022261E-3</v>
      </c>
      <c r="AZ5">
        <v>390.20095151174189</v>
      </c>
      <c r="BA5">
        <v>8.5282133148125041</v>
      </c>
    </row>
    <row r="6" spans="1:53" x14ac:dyDescent="0.2">
      <c r="A6" s="26"/>
      <c r="B6" s="5">
        <v>45</v>
      </c>
      <c r="C6" s="4">
        <v>38.5</v>
      </c>
      <c r="D6">
        <f t="shared" si="1"/>
        <v>0.38500000000000001</v>
      </c>
      <c r="E6">
        <f t="shared" si="2"/>
        <v>-0.95451194469435285</v>
      </c>
      <c r="O6" s="5">
        <v>45</v>
      </c>
      <c r="P6" s="4">
        <v>30.5</v>
      </c>
      <c r="Q6">
        <f t="shared" si="3"/>
        <v>0.30499999999999999</v>
      </c>
      <c r="R6">
        <f t="shared" si="4"/>
        <v>-1.1874435023747254</v>
      </c>
      <c r="S6">
        <f t="shared" si="0"/>
        <v>-1.1582251642532051</v>
      </c>
      <c r="AB6" s="11" t="s">
        <v>17</v>
      </c>
      <c r="AC6" s="7">
        <v>1</v>
      </c>
      <c r="AD6" s="6">
        <v>0.1</v>
      </c>
      <c r="AE6" s="12"/>
      <c r="AG6" s="16" t="s">
        <v>50</v>
      </c>
      <c r="AH6" s="16">
        <v>0.98372817497255582</v>
      </c>
      <c r="AU6" t="s">
        <v>97</v>
      </c>
      <c r="AV6">
        <v>7.1493356190397643E-4</v>
      </c>
      <c r="AW6">
        <v>5.9612495098570598E-6</v>
      </c>
      <c r="AX6">
        <v>0.43531830421137396</v>
      </c>
      <c r="AY6">
        <v>9.9444599690134386E-4</v>
      </c>
      <c r="AZ6">
        <v>1398.7313692993353</v>
      </c>
      <c r="BA6">
        <v>11.662883285897925</v>
      </c>
    </row>
    <row r="7" spans="1:53" x14ac:dyDescent="0.2">
      <c r="B7" s="5">
        <v>60</v>
      </c>
      <c r="C7" s="4">
        <v>37.5</v>
      </c>
      <c r="D7">
        <f t="shared" si="1"/>
        <v>0.375</v>
      </c>
      <c r="E7">
        <f t="shared" si="2"/>
        <v>-0.98082925301172619</v>
      </c>
      <c r="O7" s="5">
        <v>60</v>
      </c>
      <c r="P7" s="4">
        <v>28.3</v>
      </c>
      <c r="Q7">
        <f t="shared" si="3"/>
        <v>0.28300000000000003</v>
      </c>
      <c r="R7">
        <f t="shared" si="4"/>
        <v>-1.2623083813388993</v>
      </c>
      <c r="S7">
        <f t="shared" si="0"/>
        <v>-1.1966668952174326</v>
      </c>
      <c r="AB7" s="11" t="s">
        <v>14</v>
      </c>
      <c r="AC7" s="6">
        <v>0.5</v>
      </c>
      <c r="AD7" s="6">
        <v>1E-3</v>
      </c>
      <c r="AE7" s="12"/>
      <c r="AG7" s="16" t="s">
        <v>51</v>
      </c>
      <c r="AH7" s="16">
        <v>0.98334976043703382</v>
      </c>
      <c r="AU7" t="s">
        <v>98</v>
      </c>
      <c r="AV7">
        <v>0.99673997546691762</v>
      </c>
      <c r="AW7">
        <v>2.5612932755063812E-5</v>
      </c>
      <c r="AX7">
        <v>0.36908069416811212</v>
      </c>
      <c r="AY7">
        <v>3.6225769003998764E-3</v>
      </c>
      <c r="AZ7">
        <v>1.0032706870531156</v>
      </c>
      <c r="BA7">
        <v>2.5780750521800463E-5</v>
      </c>
    </row>
    <row r="8" spans="1:53" x14ac:dyDescent="0.2">
      <c r="B8" s="5">
        <v>75</v>
      </c>
      <c r="C8" s="4">
        <v>37</v>
      </c>
      <c r="D8">
        <f t="shared" si="1"/>
        <v>0.37</v>
      </c>
      <c r="E8">
        <f t="shared" si="2"/>
        <v>-0.9942522733438669</v>
      </c>
      <c r="O8" s="5">
        <v>75</v>
      </c>
      <c r="P8" s="4">
        <v>26.7</v>
      </c>
      <c r="Q8">
        <f t="shared" si="3"/>
        <v>0.26700000000000002</v>
      </c>
      <c r="R8">
        <f t="shared" si="4"/>
        <v>-1.3205066205818874</v>
      </c>
      <c r="S8">
        <f t="shared" si="0"/>
        <v>-1.2351086261816602</v>
      </c>
      <c r="AB8" s="11" t="s">
        <v>16</v>
      </c>
      <c r="AC8" s="7">
        <v>36000</v>
      </c>
      <c r="AD8" s="6" t="s">
        <v>15</v>
      </c>
      <c r="AE8" s="12"/>
      <c r="AG8" s="16" t="s">
        <v>52</v>
      </c>
      <c r="AH8" s="16">
        <v>2.0246113139036188E-2</v>
      </c>
    </row>
    <row r="9" spans="1:53" ht="15" thickBot="1" x14ac:dyDescent="0.25">
      <c r="B9" s="5">
        <v>90</v>
      </c>
      <c r="C9" s="4">
        <v>36.9</v>
      </c>
      <c r="D9">
        <f t="shared" si="1"/>
        <v>0.36899999999999999</v>
      </c>
      <c r="E9">
        <f t="shared" si="2"/>
        <v>-0.99695863494160986</v>
      </c>
      <c r="O9" s="5">
        <v>90</v>
      </c>
      <c r="P9" s="4">
        <v>25.9</v>
      </c>
      <c r="Q9">
        <f t="shared" si="3"/>
        <v>0.25900000000000001</v>
      </c>
      <c r="R9">
        <f t="shared" si="4"/>
        <v>-1.3509272172825992</v>
      </c>
      <c r="S9">
        <f t="shared" si="0"/>
        <v>-1.2735503571458879</v>
      </c>
      <c r="AB9" s="27" t="s">
        <v>19</v>
      </c>
      <c r="AC9" s="28"/>
      <c r="AD9" s="28"/>
      <c r="AE9" s="29"/>
      <c r="AG9" s="17" t="s">
        <v>53</v>
      </c>
      <c r="AH9" s="17">
        <v>45</v>
      </c>
    </row>
    <row r="10" spans="1:53" x14ac:dyDescent="0.2">
      <c r="B10" s="5">
        <v>105</v>
      </c>
      <c r="C10" s="4">
        <v>36.5</v>
      </c>
      <c r="D10">
        <f t="shared" si="1"/>
        <v>0.36499999999999999</v>
      </c>
      <c r="E10">
        <f t="shared" si="2"/>
        <v>-1.0078579253996456</v>
      </c>
      <c r="O10" s="5">
        <v>105</v>
      </c>
      <c r="P10" s="4">
        <v>24.9</v>
      </c>
      <c r="Q10">
        <f t="shared" si="3"/>
        <v>0.249</v>
      </c>
      <c r="R10">
        <f t="shared" si="4"/>
        <v>-1.3903023825174294</v>
      </c>
      <c r="S10">
        <f t="shared" si="0"/>
        <v>-1.3119920881101155</v>
      </c>
      <c r="AB10" s="27"/>
      <c r="AC10" s="28"/>
      <c r="AD10" s="28"/>
      <c r="AE10" s="29"/>
    </row>
    <row r="11" spans="1:53" ht="15" thickBot="1" x14ac:dyDescent="0.25">
      <c r="B11" s="5">
        <v>120</v>
      </c>
      <c r="C11" s="4">
        <v>36.5</v>
      </c>
      <c r="D11">
        <f t="shared" si="1"/>
        <v>0.36499999999999999</v>
      </c>
      <c r="E11">
        <f t="shared" si="2"/>
        <v>-1.0078579253996456</v>
      </c>
      <c r="O11" s="5">
        <v>120</v>
      </c>
      <c r="P11" s="4">
        <v>24.4</v>
      </c>
      <c r="Q11">
        <f t="shared" si="3"/>
        <v>0.24399999999999999</v>
      </c>
      <c r="R11">
        <f t="shared" si="4"/>
        <v>-1.4105870536889351</v>
      </c>
      <c r="S11">
        <f t="shared" si="0"/>
        <v>-1.350433819074343</v>
      </c>
      <c r="AB11" s="27"/>
      <c r="AC11" s="28"/>
      <c r="AD11" s="28"/>
      <c r="AE11" s="29"/>
      <c r="AG11" t="s">
        <v>54</v>
      </c>
    </row>
    <row r="12" spans="1:53" x14ac:dyDescent="0.2">
      <c r="B12" s="5">
        <v>135</v>
      </c>
      <c r="C12" s="4">
        <v>36</v>
      </c>
      <c r="D12">
        <f t="shared" si="1"/>
        <v>0.36</v>
      </c>
      <c r="E12">
        <f t="shared" si="2"/>
        <v>-1.0216512475319814</v>
      </c>
      <c r="O12" s="5">
        <v>135</v>
      </c>
      <c r="P12" s="4">
        <v>23.4</v>
      </c>
      <c r="Q12">
        <f t="shared" si="3"/>
        <v>0.23399999999999999</v>
      </c>
      <c r="R12">
        <f t="shared" si="4"/>
        <v>-1.4524341636244358</v>
      </c>
      <c r="S12">
        <f t="shared" si="0"/>
        <v>-1.3888755500385708</v>
      </c>
      <c r="AB12" s="27"/>
      <c r="AC12" s="28"/>
      <c r="AD12" s="28"/>
      <c r="AE12" s="29"/>
      <c r="AG12" s="18"/>
      <c r="AH12" s="18" t="s">
        <v>59</v>
      </c>
      <c r="AI12" s="18" t="s">
        <v>60</v>
      </c>
      <c r="AJ12" s="18" t="s">
        <v>61</v>
      </c>
      <c r="AK12" s="18" t="s">
        <v>62</v>
      </c>
      <c r="AL12" s="18" t="s">
        <v>63</v>
      </c>
    </row>
    <row r="13" spans="1:53" x14ac:dyDescent="0.2">
      <c r="B13" s="5">
        <v>150</v>
      </c>
      <c r="C13" s="4">
        <v>35.5</v>
      </c>
      <c r="D13">
        <f t="shared" si="1"/>
        <v>0.35499999999999998</v>
      </c>
      <c r="E13">
        <f t="shared" si="2"/>
        <v>-1.0356374895067213</v>
      </c>
      <c r="O13" s="5">
        <v>150</v>
      </c>
      <c r="P13" s="4">
        <v>22.5</v>
      </c>
      <c r="Q13">
        <f t="shared" si="3"/>
        <v>0.22500000000000001</v>
      </c>
      <c r="R13">
        <f t="shared" si="4"/>
        <v>-1.4916548767777169</v>
      </c>
      <c r="S13">
        <f t="shared" si="0"/>
        <v>-1.4273172810027983</v>
      </c>
      <c r="AB13" s="27" t="s">
        <v>18</v>
      </c>
      <c r="AC13" s="28"/>
      <c r="AD13" s="28"/>
      <c r="AE13" s="29"/>
      <c r="AG13" s="16" t="s">
        <v>55</v>
      </c>
      <c r="AH13" s="16">
        <v>1</v>
      </c>
      <c r="AI13" s="16">
        <v>1.0655911847105364</v>
      </c>
      <c r="AJ13" s="16">
        <v>1.0655911847105364</v>
      </c>
      <c r="AK13" s="16">
        <v>2599.6046204083455</v>
      </c>
      <c r="AL13" s="16">
        <v>4.2851275201591196E-40</v>
      </c>
    </row>
    <row r="14" spans="1:53" x14ac:dyDescent="0.2">
      <c r="B14" s="5">
        <v>165</v>
      </c>
      <c r="C14" s="4">
        <v>35.5</v>
      </c>
      <c r="D14">
        <f t="shared" si="1"/>
        <v>0.35499999999999998</v>
      </c>
      <c r="E14">
        <f t="shared" si="2"/>
        <v>-1.0356374895067213</v>
      </c>
      <c r="O14" s="5">
        <v>165</v>
      </c>
      <c r="P14" s="4">
        <v>22.2</v>
      </c>
      <c r="Q14">
        <f t="shared" si="3"/>
        <v>0.222</v>
      </c>
      <c r="R14">
        <f t="shared" si="4"/>
        <v>-1.5050778971098575</v>
      </c>
      <c r="S14">
        <f t="shared" si="0"/>
        <v>-1.4657590119670258</v>
      </c>
      <c r="AB14" s="27"/>
      <c r="AC14" s="28"/>
      <c r="AD14" s="28"/>
      <c r="AE14" s="29"/>
      <c r="AG14" s="16" t="s">
        <v>56</v>
      </c>
      <c r="AH14" s="16">
        <v>43</v>
      </c>
      <c r="AI14" s="16">
        <v>1.762591918126211E-2</v>
      </c>
      <c r="AJ14" s="16">
        <v>4.0990509723865372E-4</v>
      </c>
      <c r="AK14" s="16"/>
      <c r="AL14" s="16"/>
    </row>
    <row r="15" spans="1:53" ht="15" thickBot="1" x14ac:dyDescent="0.25">
      <c r="B15" s="5">
        <v>180</v>
      </c>
      <c r="C15" s="4">
        <v>35</v>
      </c>
      <c r="D15">
        <f t="shared" si="1"/>
        <v>0.35</v>
      </c>
      <c r="E15">
        <f t="shared" si="2"/>
        <v>-1.0498221244986778</v>
      </c>
      <c r="O15" s="5">
        <v>180</v>
      </c>
      <c r="P15" s="4">
        <v>21.4</v>
      </c>
      <c r="Q15">
        <f t="shared" si="3"/>
        <v>0.214</v>
      </c>
      <c r="R15">
        <f t="shared" si="4"/>
        <v>-1.5417792639602856</v>
      </c>
      <c r="S15">
        <f t="shared" si="0"/>
        <v>-1.5042007429312534</v>
      </c>
      <c r="AB15" s="27"/>
      <c r="AC15" s="28"/>
      <c r="AD15" s="28"/>
      <c r="AE15" s="29"/>
      <c r="AG15" s="17" t="s">
        <v>57</v>
      </c>
      <c r="AH15" s="17">
        <v>44</v>
      </c>
      <c r="AI15" s="17">
        <v>1.0832171038917986</v>
      </c>
      <c r="AJ15" s="17"/>
      <c r="AK15" s="17"/>
      <c r="AL15" s="17"/>
    </row>
    <row r="16" spans="1:53" ht="15" thickBot="1" x14ac:dyDescent="0.25">
      <c r="B16" s="5">
        <v>195</v>
      </c>
      <c r="C16" s="4">
        <v>34.700000000000003</v>
      </c>
      <c r="D16">
        <f t="shared" si="1"/>
        <v>0.34700000000000003</v>
      </c>
      <c r="E16">
        <f t="shared" si="2"/>
        <v>-1.0584304990352777</v>
      </c>
      <c r="O16" s="5">
        <v>195</v>
      </c>
      <c r="P16" s="4">
        <v>20.7</v>
      </c>
      <c r="Q16">
        <f t="shared" si="3"/>
        <v>0.20699999999999999</v>
      </c>
      <c r="R16">
        <f t="shared" si="4"/>
        <v>-1.575036485716768</v>
      </c>
      <c r="S16">
        <f t="shared" si="0"/>
        <v>-1.5426424738954809</v>
      </c>
      <c r="AB16" s="30"/>
      <c r="AC16" s="31"/>
      <c r="AD16" s="31"/>
      <c r="AE16" s="32"/>
    </row>
    <row r="17" spans="2:42" x14ac:dyDescent="0.2">
      <c r="B17" s="5">
        <v>210</v>
      </c>
      <c r="C17" s="4">
        <v>34.5</v>
      </c>
      <c r="D17">
        <f t="shared" si="1"/>
        <v>0.34499999999999997</v>
      </c>
      <c r="E17">
        <f t="shared" si="2"/>
        <v>-1.0642108619507773</v>
      </c>
      <c r="O17" s="5">
        <v>210</v>
      </c>
      <c r="P17" s="4">
        <v>20.2</v>
      </c>
      <c r="Q17">
        <f t="shared" si="3"/>
        <v>0.20199999999999999</v>
      </c>
      <c r="R17">
        <f t="shared" si="4"/>
        <v>-1.5994875815809324</v>
      </c>
      <c r="S17">
        <f t="shared" si="0"/>
        <v>-1.5810842048597085</v>
      </c>
      <c r="AG17" s="18"/>
      <c r="AH17" s="18" t="s">
        <v>64</v>
      </c>
      <c r="AI17" s="18" t="s">
        <v>52</v>
      </c>
      <c r="AJ17" s="18" t="s">
        <v>65</v>
      </c>
      <c r="AK17" s="18" t="s">
        <v>66</v>
      </c>
      <c r="AL17" s="18" t="s">
        <v>67</v>
      </c>
      <c r="AM17" s="18" t="s">
        <v>68</v>
      </c>
      <c r="AN17" s="18" t="s">
        <v>69</v>
      </c>
      <c r="AO17" s="18" t="s">
        <v>70</v>
      </c>
    </row>
    <row r="18" spans="2:42" x14ac:dyDescent="0.2">
      <c r="B18" s="5">
        <v>225</v>
      </c>
      <c r="C18" s="4">
        <v>34</v>
      </c>
      <c r="D18">
        <f t="shared" si="1"/>
        <v>0.34</v>
      </c>
      <c r="E18">
        <f t="shared" si="2"/>
        <v>-1.0788096613719298</v>
      </c>
      <c r="O18" s="5">
        <v>225</v>
      </c>
      <c r="P18" s="4">
        <v>19.5</v>
      </c>
      <c r="Q18">
        <f t="shared" si="3"/>
        <v>0.19500000000000001</v>
      </c>
      <c r="R18">
        <f t="shared" si="4"/>
        <v>-1.6347557204183902</v>
      </c>
      <c r="S18">
        <f t="shared" si="0"/>
        <v>-1.6195259358239362</v>
      </c>
      <c r="AG18" s="16" t="s">
        <v>58</v>
      </c>
      <c r="AH18" s="16">
        <v>-0.90243591018451075</v>
      </c>
      <c r="AI18" s="16">
        <v>5.9369923300272255E-3</v>
      </c>
      <c r="AJ18" s="16">
        <v>-152.00220246543125</v>
      </c>
      <c r="AK18" s="16">
        <v>2.3213054705769272E-60</v>
      </c>
      <c r="AL18" s="16">
        <v>-0.91440899615023419</v>
      </c>
      <c r="AM18" s="16">
        <v>-0.89046282421878731</v>
      </c>
      <c r="AN18" s="16">
        <v>-0.91440899615023419</v>
      </c>
      <c r="AO18" s="16">
        <v>-0.89046282421878731</v>
      </c>
    </row>
    <row r="19" spans="2:42" ht="15" thickBot="1" x14ac:dyDescent="0.25">
      <c r="B19" s="5">
        <v>240</v>
      </c>
      <c r="C19" s="4">
        <v>33.5</v>
      </c>
      <c r="D19">
        <f t="shared" si="1"/>
        <v>0.33500000000000002</v>
      </c>
      <c r="E19">
        <f t="shared" si="2"/>
        <v>-1.0936247471570706</v>
      </c>
      <c r="O19" s="5">
        <v>240</v>
      </c>
      <c r="P19" s="4">
        <v>18.8</v>
      </c>
      <c r="Q19">
        <f t="shared" si="3"/>
        <v>0.188</v>
      </c>
      <c r="R19">
        <f t="shared" si="4"/>
        <v>-1.6713133161521878</v>
      </c>
      <c r="S19">
        <f t="shared" si="0"/>
        <v>-1.6579676667881638</v>
      </c>
      <c r="AG19" s="17" t="s">
        <v>0</v>
      </c>
      <c r="AH19" s="17">
        <v>-7.8992009576857845E-4</v>
      </c>
      <c r="AI19" s="17">
        <v>1.5492785656581046E-5</v>
      </c>
      <c r="AJ19" s="17">
        <v>-50.98631797265169</v>
      </c>
      <c r="AK19" s="17">
        <v>4.2851275201591196E-40</v>
      </c>
      <c r="AL19" s="17">
        <v>-8.2116427534694781E-4</v>
      </c>
      <c r="AM19" s="17">
        <v>-7.5867591619020909E-4</v>
      </c>
      <c r="AN19" s="17">
        <v>-8.2116427534694781E-4</v>
      </c>
      <c r="AO19" s="17">
        <v>-7.5867591619020909E-4</v>
      </c>
    </row>
    <row r="20" spans="2:42" x14ac:dyDescent="0.2">
      <c r="B20" s="5">
        <v>255</v>
      </c>
      <c r="C20" s="4">
        <v>33.200000000000003</v>
      </c>
      <c r="D20">
        <f t="shared" si="1"/>
        <v>0.33200000000000002</v>
      </c>
      <c r="E20">
        <f t="shared" si="2"/>
        <v>-1.1026203100656484</v>
      </c>
      <c r="O20" s="5">
        <v>255</v>
      </c>
      <c r="P20" s="4">
        <v>18.399999999999999</v>
      </c>
      <c r="Q20">
        <f t="shared" si="3"/>
        <v>0.184</v>
      </c>
      <c r="R20">
        <f t="shared" si="4"/>
        <v>-1.6928195213731514</v>
      </c>
      <c r="S20">
        <f t="shared" si="0"/>
        <v>-1.6964093977523915</v>
      </c>
    </row>
    <row r="21" spans="2:42" x14ac:dyDescent="0.2">
      <c r="B21" s="5">
        <v>270</v>
      </c>
      <c r="C21" s="4">
        <v>33</v>
      </c>
      <c r="D21">
        <f t="shared" si="1"/>
        <v>0.33</v>
      </c>
      <c r="E21">
        <f t="shared" si="2"/>
        <v>-1.1086626245216111</v>
      </c>
      <c r="O21" s="5">
        <v>270</v>
      </c>
      <c r="P21" s="4">
        <v>17.899999999999999</v>
      </c>
      <c r="Q21">
        <f t="shared" si="3"/>
        <v>0.17899999999999999</v>
      </c>
      <c r="R21">
        <f t="shared" si="4"/>
        <v>-1.7203694731413821</v>
      </c>
      <c r="S21">
        <f t="shared" si="0"/>
        <v>-1.7348511287166191</v>
      </c>
    </row>
    <row r="22" spans="2:42" x14ac:dyDescent="0.2">
      <c r="B22" s="5">
        <v>285</v>
      </c>
      <c r="C22" s="4">
        <v>32.700000000000003</v>
      </c>
      <c r="D22">
        <f t="shared" si="1"/>
        <v>0.32700000000000001</v>
      </c>
      <c r="E22">
        <f t="shared" si="2"/>
        <v>-1.1177951080848836</v>
      </c>
      <c r="O22" s="5">
        <v>285</v>
      </c>
      <c r="P22" s="4">
        <v>17.3</v>
      </c>
      <c r="Q22">
        <f t="shared" si="3"/>
        <v>0.17300000000000001</v>
      </c>
      <c r="R22">
        <f t="shared" si="4"/>
        <v>-1.754463684484358</v>
      </c>
      <c r="S22">
        <f t="shared" si="0"/>
        <v>-1.7732928596808466</v>
      </c>
    </row>
    <row r="23" spans="2:42" x14ac:dyDescent="0.2">
      <c r="B23" s="5">
        <v>300</v>
      </c>
      <c r="C23" s="4">
        <v>32.5</v>
      </c>
      <c r="D23">
        <f t="shared" si="1"/>
        <v>0.32500000000000001</v>
      </c>
      <c r="E23">
        <f t="shared" si="2"/>
        <v>-1.1239300966523995</v>
      </c>
      <c r="O23" s="5">
        <v>300</v>
      </c>
      <c r="P23" s="4">
        <v>16.899999999999999</v>
      </c>
      <c r="Q23">
        <f t="shared" si="3"/>
        <v>0.16899999999999998</v>
      </c>
      <c r="R23">
        <f t="shared" si="4"/>
        <v>-1.7778565640590638</v>
      </c>
      <c r="S23">
        <f t="shared" si="0"/>
        <v>-1.8117345906450741</v>
      </c>
    </row>
    <row r="24" spans="2:42" ht="15" x14ac:dyDescent="0.25">
      <c r="B24" s="5">
        <v>315</v>
      </c>
      <c r="C24" s="4">
        <v>32</v>
      </c>
      <c r="D24">
        <f t="shared" si="1"/>
        <v>0.32</v>
      </c>
      <c r="E24">
        <f t="shared" si="2"/>
        <v>-1.1394342831883648</v>
      </c>
      <c r="O24" s="5">
        <v>315</v>
      </c>
      <c r="P24" s="4">
        <v>16.3</v>
      </c>
      <c r="Q24">
        <f t="shared" si="3"/>
        <v>0.16300000000000001</v>
      </c>
      <c r="R24">
        <f t="shared" si="4"/>
        <v>-1.8140050781753747</v>
      </c>
      <c r="S24">
        <f t="shared" si="0"/>
        <v>-1.8501763216093017</v>
      </c>
      <c r="AG24" t="s">
        <v>47</v>
      </c>
      <c r="AH24" s="23" t="s">
        <v>27</v>
      </c>
      <c r="AK24" t="s">
        <v>74</v>
      </c>
      <c r="AL24" t="s">
        <v>75</v>
      </c>
      <c r="AM24" t="s">
        <v>76</v>
      </c>
      <c r="AN24" t="s">
        <v>77</v>
      </c>
      <c r="AO24" s="22" t="s">
        <v>85</v>
      </c>
      <c r="AP24" t="s">
        <v>86</v>
      </c>
    </row>
    <row r="25" spans="2:42" ht="15" thickBot="1" x14ac:dyDescent="0.25">
      <c r="B25" s="5">
        <v>330</v>
      </c>
      <c r="C25" s="4">
        <v>31.8</v>
      </c>
      <c r="D25">
        <f t="shared" si="1"/>
        <v>0.318</v>
      </c>
      <c r="E25">
        <f t="shared" si="2"/>
        <v>-1.1457038962019601</v>
      </c>
      <c r="O25" s="5">
        <v>330</v>
      </c>
      <c r="P25" s="4">
        <v>16</v>
      </c>
      <c r="Q25">
        <f t="shared" si="3"/>
        <v>0.16</v>
      </c>
      <c r="R25">
        <f t="shared" si="4"/>
        <v>-1.8325814637483102</v>
      </c>
      <c r="S25">
        <f t="shared" si="0"/>
        <v>-1.8886180525735294</v>
      </c>
      <c r="AK25">
        <f>-AH41</f>
        <v>2.5627820642818398E-3</v>
      </c>
      <c r="AL25">
        <f>AI41</f>
        <v>5.6012042100090509E-5</v>
      </c>
      <c r="AM25">
        <f>EXP(AH40)</f>
        <v>0.35243115831578814</v>
      </c>
      <c r="AN25">
        <f>AI40*AM25</f>
        <v>7.5647168916022261E-3</v>
      </c>
      <c r="AO25">
        <f>1/AK25</f>
        <v>390.20095151174189</v>
      </c>
      <c r="AP25">
        <f>AL25/(AK25)^2</f>
        <v>8.5282133148125041</v>
      </c>
    </row>
    <row r="26" spans="2:42" x14ac:dyDescent="0.2">
      <c r="B26" s="5">
        <v>345</v>
      </c>
      <c r="C26" s="4">
        <v>31.3</v>
      </c>
      <c r="D26">
        <f t="shared" si="1"/>
        <v>0.313</v>
      </c>
      <c r="E26">
        <f t="shared" si="2"/>
        <v>-1.1615520884419839</v>
      </c>
      <c r="O26" s="5">
        <v>345</v>
      </c>
      <c r="P26" s="4">
        <v>15.3</v>
      </c>
      <c r="Q26">
        <f t="shared" si="3"/>
        <v>0.153</v>
      </c>
      <c r="R26">
        <f t="shared" si="4"/>
        <v>-1.8773173575897015</v>
      </c>
      <c r="S26">
        <f t="shared" si="0"/>
        <v>-1.927059783537757</v>
      </c>
      <c r="AG26" s="19" t="s">
        <v>48</v>
      </c>
      <c r="AH26" s="19"/>
    </row>
    <row r="27" spans="2:42" x14ac:dyDescent="0.2">
      <c r="B27" s="5">
        <v>360</v>
      </c>
      <c r="C27" s="4">
        <v>31</v>
      </c>
      <c r="D27">
        <f t="shared" si="1"/>
        <v>0.31</v>
      </c>
      <c r="E27">
        <f t="shared" si="2"/>
        <v>-1.1711829815029451</v>
      </c>
      <c r="O27" s="5">
        <v>360</v>
      </c>
      <c r="P27" s="4">
        <v>14.7</v>
      </c>
      <c r="Q27">
        <f t="shared" si="3"/>
        <v>0.14699999999999999</v>
      </c>
      <c r="R27">
        <f t="shared" si="4"/>
        <v>-1.9173226922034008</v>
      </c>
      <c r="S27">
        <f t="shared" si="0"/>
        <v>-1.9655015145019847</v>
      </c>
      <c r="AG27" s="16" t="s">
        <v>49</v>
      </c>
      <c r="AH27" s="16">
        <v>0.9898853776021912</v>
      </c>
    </row>
    <row r="28" spans="2:42" x14ac:dyDescent="0.2">
      <c r="B28" s="5">
        <v>375</v>
      </c>
      <c r="C28" s="4">
        <v>30.5</v>
      </c>
      <c r="D28">
        <f t="shared" si="1"/>
        <v>0.30499999999999999</v>
      </c>
      <c r="E28">
        <f t="shared" si="2"/>
        <v>-1.1874435023747254</v>
      </c>
      <c r="O28" s="5">
        <v>375</v>
      </c>
      <c r="P28" s="4">
        <v>14.1</v>
      </c>
      <c r="Q28">
        <f t="shared" si="3"/>
        <v>0.14099999999999999</v>
      </c>
      <c r="R28">
        <f t="shared" si="4"/>
        <v>-1.9589953886039688</v>
      </c>
      <c r="S28">
        <f t="shared" si="0"/>
        <v>-2.0039432454662123</v>
      </c>
      <c r="AG28" s="16" t="s">
        <v>50</v>
      </c>
      <c r="AH28" s="16">
        <v>0.97987306079063274</v>
      </c>
    </row>
    <row r="29" spans="2:42" x14ac:dyDescent="0.2">
      <c r="B29" s="5">
        <v>390</v>
      </c>
      <c r="C29" s="4">
        <v>30</v>
      </c>
      <c r="D29">
        <f t="shared" si="1"/>
        <v>0.3</v>
      </c>
      <c r="E29">
        <f t="shared" si="2"/>
        <v>-1.2039728043259361</v>
      </c>
      <c r="O29" s="5">
        <v>390</v>
      </c>
      <c r="P29" s="4">
        <v>13.5</v>
      </c>
      <c r="Q29">
        <f t="shared" si="3"/>
        <v>0.13500000000000001</v>
      </c>
      <c r="R29">
        <f t="shared" si="4"/>
        <v>-2.0024805005437076</v>
      </c>
      <c r="S29">
        <f t="shared" si="0"/>
        <v>-2.0423849764304398</v>
      </c>
      <c r="AG29" s="16" t="s">
        <v>51</v>
      </c>
      <c r="AH29" s="16">
        <v>0.97940499243692647</v>
      </c>
    </row>
    <row r="30" spans="2:42" x14ac:dyDescent="0.2">
      <c r="B30" s="5">
        <v>405</v>
      </c>
      <c r="C30" s="4">
        <v>29.8</v>
      </c>
      <c r="D30">
        <f t="shared" si="1"/>
        <v>0.29799999999999999</v>
      </c>
      <c r="E30">
        <f t="shared" si="2"/>
        <v>-1.2106617924767327</v>
      </c>
      <c r="O30" s="5">
        <v>405</v>
      </c>
      <c r="P30" s="4">
        <v>13.2</v>
      </c>
      <c r="Q30">
        <f t="shared" si="3"/>
        <v>0.13200000000000001</v>
      </c>
      <c r="R30">
        <f t="shared" si="4"/>
        <v>-2.0249533563957662</v>
      </c>
      <c r="S30">
        <f t="shared" si="0"/>
        <v>-2.0808267073946674</v>
      </c>
      <c r="AG30" s="16" t="s">
        <v>52</v>
      </c>
      <c r="AH30" s="16">
        <v>7.3197045815009867E-2</v>
      </c>
    </row>
    <row r="31" spans="2:42" ht="15" thickBot="1" x14ac:dyDescent="0.25">
      <c r="B31" s="5">
        <v>420</v>
      </c>
      <c r="C31" s="4">
        <v>29.5</v>
      </c>
      <c r="D31">
        <f t="shared" si="1"/>
        <v>0.29499999999999998</v>
      </c>
      <c r="E31">
        <f t="shared" si="2"/>
        <v>-1.2207799226423173</v>
      </c>
      <c r="O31" s="5">
        <v>420</v>
      </c>
      <c r="P31" s="4">
        <v>12.8</v>
      </c>
      <c r="Q31">
        <f t="shared" si="3"/>
        <v>0.128</v>
      </c>
      <c r="R31">
        <f t="shared" si="4"/>
        <v>-2.0557250150625199</v>
      </c>
      <c r="S31">
        <f t="shared" si="0"/>
        <v>-2.1192684383588949</v>
      </c>
      <c r="AG31" s="17" t="s">
        <v>53</v>
      </c>
      <c r="AH31" s="17">
        <v>45</v>
      </c>
    </row>
    <row r="32" spans="2:42" x14ac:dyDescent="0.2">
      <c r="B32" s="5">
        <v>435</v>
      </c>
      <c r="C32" s="4">
        <v>29.3</v>
      </c>
      <c r="D32">
        <f t="shared" si="1"/>
        <v>0.29299999999999998</v>
      </c>
      <c r="E32">
        <f t="shared" si="2"/>
        <v>-1.2275826699650698</v>
      </c>
      <c r="O32" s="5">
        <v>435</v>
      </c>
      <c r="P32" s="4">
        <v>12.6</v>
      </c>
      <c r="Q32">
        <f t="shared" si="3"/>
        <v>0.126</v>
      </c>
      <c r="R32">
        <f t="shared" si="4"/>
        <v>-2.0714733720306588</v>
      </c>
      <c r="S32">
        <f t="shared" si="0"/>
        <v>-2.1577101693231224</v>
      </c>
    </row>
    <row r="33" spans="1:41" ht="15" thickBot="1" x14ac:dyDescent="0.25">
      <c r="B33" s="5">
        <v>450</v>
      </c>
      <c r="C33" s="4">
        <v>28.9</v>
      </c>
      <c r="D33">
        <f t="shared" si="1"/>
        <v>0.28899999999999998</v>
      </c>
      <c r="E33">
        <f t="shared" si="2"/>
        <v>-1.2413285908697049</v>
      </c>
      <c r="O33" s="5">
        <v>450</v>
      </c>
      <c r="P33" s="4">
        <v>12.1</v>
      </c>
      <c r="Q33">
        <f t="shared" si="3"/>
        <v>0.121</v>
      </c>
      <c r="R33">
        <f t="shared" si="4"/>
        <v>-2.1119647333853959</v>
      </c>
      <c r="S33">
        <f t="shared" si="0"/>
        <v>-2.19615190028735</v>
      </c>
      <c r="AG33" t="s">
        <v>54</v>
      </c>
    </row>
    <row r="34" spans="1:41" x14ac:dyDescent="0.2">
      <c r="B34" s="5">
        <v>465</v>
      </c>
      <c r="C34" s="4">
        <v>28.2</v>
      </c>
      <c r="D34">
        <f t="shared" si="1"/>
        <v>0.28199999999999997</v>
      </c>
      <c r="E34">
        <f t="shared" si="2"/>
        <v>-1.2658482080440236</v>
      </c>
      <c r="O34" s="5">
        <v>465</v>
      </c>
      <c r="P34" s="4">
        <v>11.3</v>
      </c>
      <c r="Q34">
        <f t="shared" si="3"/>
        <v>0.113</v>
      </c>
      <c r="R34">
        <f t="shared" si="4"/>
        <v>-2.1803674602697964</v>
      </c>
      <c r="S34">
        <f t="shared" si="0"/>
        <v>-2.2345936312515775</v>
      </c>
      <c r="AG34" s="18"/>
      <c r="AH34" s="18" t="s">
        <v>59</v>
      </c>
      <c r="AI34" s="18" t="s">
        <v>60</v>
      </c>
      <c r="AJ34" s="18" t="s">
        <v>61</v>
      </c>
      <c r="AK34" s="18" t="s">
        <v>62</v>
      </c>
      <c r="AL34" s="18" t="s">
        <v>63</v>
      </c>
    </row>
    <row r="35" spans="1:41" x14ac:dyDescent="0.2">
      <c r="B35" s="5">
        <v>480</v>
      </c>
      <c r="C35" s="4">
        <v>28</v>
      </c>
      <c r="D35">
        <f t="shared" si="1"/>
        <v>0.28000000000000003</v>
      </c>
      <c r="E35">
        <f t="shared" si="2"/>
        <v>-1.2729656758128873</v>
      </c>
      <c r="O35" s="5">
        <v>480</v>
      </c>
      <c r="P35" s="4">
        <v>11</v>
      </c>
      <c r="Q35">
        <f t="shared" si="3"/>
        <v>0.11</v>
      </c>
      <c r="R35">
        <f t="shared" si="4"/>
        <v>-2.2072749131897207</v>
      </c>
      <c r="S35">
        <f t="shared" si="0"/>
        <v>-2.273035362215805</v>
      </c>
      <c r="AG35" s="16" t="s">
        <v>55</v>
      </c>
      <c r="AH35" s="16">
        <v>1</v>
      </c>
      <c r="AI35" s="16">
        <v>11.216249097602759</v>
      </c>
      <c r="AJ35" s="16">
        <v>11.216249097602759</v>
      </c>
      <c r="AK35" s="16">
        <v>2093.4400991476905</v>
      </c>
      <c r="AL35" s="16">
        <v>4.1506820171828292E-38</v>
      </c>
    </row>
    <row r="36" spans="1:41" x14ac:dyDescent="0.2">
      <c r="B36" s="5">
        <v>495</v>
      </c>
      <c r="C36" s="4">
        <v>27.8</v>
      </c>
      <c r="D36">
        <f t="shared" si="1"/>
        <v>0.27800000000000002</v>
      </c>
      <c r="E36">
        <f t="shared" si="2"/>
        <v>-1.2801341652914999</v>
      </c>
      <c r="O36" s="5">
        <v>495</v>
      </c>
      <c r="P36" s="4">
        <v>10.7</v>
      </c>
      <c r="Q36">
        <f t="shared" si="3"/>
        <v>0.107</v>
      </c>
      <c r="R36">
        <f t="shared" si="4"/>
        <v>-2.234926444520231</v>
      </c>
      <c r="S36">
        <f t="shared" si="0"/>
        <v>-2.311477093180033</v>
      </c>
      <c r="AG36" s="16" t="s">
        <v>56</v>
      </c>
      <c r="AH36" s="16">
        <v>43</v>
      </c>
      <c r="AI36" s="16">
        <v>0.23038572318992009</v>
      </c>
      <c r="AJ36" s="16">
        <v>5.3578075160446532E-3</v>
      </c>
      <c r="AK36" s="16"/>
      <c r="AL36" s="16"/>
    </row>
    <row r="37" spans="1:41" ht="15" thickBot="1" x14ac:dyDescent="0.25">
      <c r="B37" s="5">
        <v>510</v>
      </c>
      <c r="C37" s="4">
        <v>27.5</v>
      </c>
      <c r="D37">
        <f t="shared" si="1"/>
        <v>0.27500000000000002</v>
      </c>
      <c r="E37">
        <f t="shared" si="2"/>
        <v>-1.2909841813155656</v>
      </c>
      <c r="O37" s="5">
        <v>510</v>
      </c>
      <c r="P37" s="4">
        <v>10.199999999999999</v>
      </c>
      <c r="Q37">
        <f t="shared" si="3"/>
        <v>0.10199999999999999</v>
      </c>
      <c r="R37">
        <f t="shared" si="4"/>
        <v>-2.2827824656978661</v>
      </c>
      <c r="S37">
        <f t="shared" si="0"/>
        <v>-2.3499188241442606</v>
      </c>
      <c r="AG37" s="17" t="s">
        <v>57</v>
      </c>
      <c r="AH37" s="17">
        <v>44</v>
      </c>
      <c r="AI37" s="17">
        <v>11.44663482079268</v>
      </c>
      <c r="AJ37" s="17"/>
      <c r="AK37" s="17"/>
      <c r="AL37" s="17"/>
    </row>
    <row r="38" spans="1:41" ht="15" thickBot="1" x14ac:dyDescent="0.25">
      <c r="B38" s="5">
        <v>525</v>
      </c>
      <c r="C38" s="4">
        <v>27.3</v>
      </c>
      <c r="D38">
        <f t="shared" si="1"/>
        <v>0.27300000000000002</v>
      </c>
      <c r="E38">
        <f t="shared" si="2"/>
        <v>-1.2982834837971773</v>
      </c>
      <c r="O38" s="5">
        <v>525</v>
      </c>
      <c r="P38" s="4">
        <v>9.9</v>
      </c>
      <c r="Q38">
        <f t="shared" si="3"/>
        <v>9.9000000000000005E-2</v>
      </c>
      <c r="R38">
        <f t="shared" si="4"/>
        <v>-2.312635428847547</v>
      </c>
      <c r="S38">
        <f t="shared" si="0"/>
        <v>-2.3883605551084881</v>
      </c>
    </row>
    <row r="39" spans="1:41" x14ac:dyDescent="0.2">
      <c r="B39" s="5">
        <v>540</v>
      </c>
      <c r="C39" s="4">
        <v>26.5</v>
      </c>
      <c r="D39">
        <f t="shared" si="1"/>
        <v>0.26500000000000001</v>
      </c>
      <c r="E39">
        <f t="shared" si="2"/>
        <v>-1.3280254529959148</v>
      </c>
      <c r="O39" s="5">
        <v>540</v>
      </c>
      <c r="P39" s="4">
        <v>9</v>
      </c>
      <c r="Q39">
        <f t="shared" si="3"/>
        <v>0.09</v>
      </c>
      <c r="R39">
        <f t="shared" si="4"/>
        <v>-2.4079456086518722</v>
      </c>
      <c r="S39">
        <f t="shared" si="0"/>
        <v>-2.4268022860727161</v>
      </c>
      <c r="AG39" s="18"/>
      <c r="AH39" s="18" t="s">
        <v>64</v>
      </c>
      <c r="AI39" s="18" t="s">
        <v>52</v>
      </c>
      <c r="AJ39" s="18" t="s">
        <v>65</v>
      </c>
      <c r="AK39" s="18" t="s">
        <v>66</v>
      </c>
      <c r="AL39" s="18" t="s">
        <v>67</v>
      </c>
      <c r="AM39" s="18" t="s">
        <v>68</v>
      </c>
      <c r="AN39" s="18" t="s">
        <v>69</v>
      </c>
      <c r="AO39" s="18" t="s">
        <v>70</v>
      </c>
    </row>
    <row r="40" spans="1:41" x14ac:dyDescent="0.2">
      <c r="B40" s="5">
        <v>555</v>
      </c>
      <c r="C40" s="4">
        <v>26.3</v>
      </c>
      <c r="D40">
        <f t="shared" si="1"/>
        <v>0.26300000000000001</v>
      </c>
      <c r="E40">
        <f t="shared" si="2"/>
        <v>-1.3356012468043725</v>
      </c>
      <c r="O40" s="5">
        <v>555</v>
      </c>
      <c r="P40" s="4">
        <v>8.8000000000000007</v>
      </c>
      <c r="Q40">
        <f t="shared" si="3"/>
        <v>8.8000000000000009E-2</v>
      </c>
      <c r="R40">
        <f t="shared" si="4"/>
        <v>-2.4304184645039304</v>
      </c>
      <c r="S40">
        <f t="shared" si="0"/>
        <v>-2.4652440170369436</v>
      </c>
      <c r="AG40" s="16" t="s">
        <v>58</v>
      </c>
      <c r="AH40" s="16">
        <v>-1.0428999713605223</v>
      </c>
      <c r="AI40" s="16">
        <v>2.1464381661805365E-2</v>
      </c>
      <c r="AJ40" s="16">
        <v>-48.587468662854747</v>
      </c>
      <c r="AK40" s="16">
        <v>3.287817356466782E-39</v>
      </c>
      <c r="AL40" s="16">
        <v>-1.0861870218655572</v>
      </c>
      <c r="AM40" s="16">
        <v>-0.99961292085548725</v>
      </c>
      <c r="AN40" s="16">
        <v>-1.0861870218655572</v>
      </c>
      <c r="AO40" s="16">
        <v>-0.99961292085548725</v>
      </c>
    </row>
    <row r="41" spans="1:41" ht="15" thickBot="1" x14ac:dyDescent="0.25">
      <c r="B41" s="5">
        <v>570</v>
      </c>
      <c r="C41" s="4">
        <v>26</v>
      </c>
      <c r="D41">
        <f t="shared" si="1"/>
        <v>0.26</v>
      </c>
      <c r="E41">
        <f t="shared" si="2"/>
        <v>-1.3470736479666092</v>
      </c>
      <c r="O41" s="5">
        <v>570</v>
      </c>
      <c r="P41" s="4">
        <v>8.4</v>
      </c>
      <c r="Q41">
        <f t="shared" si="3"/>
        <v>8.4000000000000005E-2</v>
      </c>
      <c r="R41">
        <f t="shared" si="4"/>
        <v>-2.4769384801388235</v>
      </c>
      <c r="S41">
        <f t="shared" si="0"/>
        <v>-2.5036857480011712</v>
      </c>
      <c r="AG41" s="17" t="s">
        <v>0</v>
      </c>
      <c r="AH41" s="17">
        <v>-2.5627820642818398E-3</v>
      </c>
      <c r="AI41" s="17">
        <v>5.6012042100090509E-5</v>
      </c>
      <c r="AJ41" s="17">
        <v>-45.754126580535768</v>
      </c>
      <c r="AK41" s="17">
        <v>4.1506820171828292E-38</v>
      </c>
      <c r="AL41" s="17">
        <v>-2.6757411112033353E-3</v>
      </c>
      <c r="AM41" s="17">
        <v>-2.4498230173603443E-3</v>
      </c>
      <c r="AN41" s="17">
        <v>-2.6757411112033353E-3</v>
      </c>
      <c r="AO41" s="17">
        <v>-2.4498230173603443E-3</v>
      </c>
    </row>
    <row r="42" spans="1:41" x14ac:dyDescent="0.2">
      <c r="B42" s="5">
        <v>585</v>
      </c>
      <c r="C42" s="4">
        <v>25.8</v>
      </c>
      <c r="D42">
        <f t="shared" si="1"/>
        <v>0.25800000000000001</v>
      </c>
      <c r="E42">
        <f t="shared" si="2"/>
        <v>-1.3547956940605197</v>
      </c>
      <c r="O42" s="5">
        <v>585</v>
      </c>
      <c r="P42" s="4">
        <v>8.1999999999999993</v>
      </c>
      <c r="Q42">
        <f t="shared" si="3"/>
        <v>8.199999999999999E-2</v>
      </c>
      <c r="R42">
        <f t="shared" si="4"/>
        <v>-2.5010360317178839</v>
      </c>
      <c r="S42">
        <f t="shared" si="0"/>
        <v>-2.5421274789653987</v>
      </c>
    </row>
    <row r="43" spans="1:41" x14ac:dyDescent="0.2">
      <c r="B43" s="5">
        <v>600</v>
      </c>
      <c r="C43" s="4">
        <v>25</v>
      </c>
      <c r="D43">
        <f t="shared" si="1"/>
        <v>0.25</v>
      </c>
      <c r="E43">
        <f t="shared" si="2"/>
        <v>-1.3862943611198906</v>
      </c>
      <c r="O43" s="5">
        <v>600</v>
      </c>
      <c r="P43" s="4">
        <v>7.3</v>
      </c>
      <c r="Q43">
        <f t="shared" si="3"/>
        <v>7.2999999999999995E-2</v>
      </c>
      <c r="R43">
        <f t="shared" si="4"/>
        <v>-2.6172958378337459</v>
      </c>
      <c r="S43">
        <f t="shared" si="0"/>
        <v>-2.5805692099296262</v>
      </c>
    </row>
    <row r="44" spans="1:41" x14ac:dyDescent="0.2">
      <c r="B44" s="5">
        <v>615</v>
      </c>
      <c r="C44" s="4">
        <v>24.5</v>
      </c>
      <c r="D44">
        <f t="shared" si="1"/>
        <v>0.245</v>
      </c>
      <c r="E44">
        <f t="shared" si="2"/>
        <v>-1.4064970684374101</v>
      </c>
      <c r="O44" s="5">
        <v>615</v>
      </c>
      <c r="P44" s="4">
        <v>6.8</v>
      </c>
      <c r="Q44">
        <f t="shared" si="3"/>
        <v>6.8000000000000005E-2</v>
      </c>
      <c r="R44">
        <f t="shared" si="4"/>
        <v>-2.6882475738060303</v>
      </c>
      <c r="S44">
        <f t="shared" si="0"/>
        <v>-2.6190109408938538</v>
      </c>
    </row>
    <row r="45" spans="1:41" x14ac:dyDescent="0.2">
      <c r="B45" s="5">
        <v>630</v>
      </c>
      <c r="C45" s="4">
        <v>24</v>
      </c>
      <c r="D45">
        <f t="shared" si="1"/>
        <v>0.24</v>
      </c>
      <c r="E45">
        <f t="shared" si="2"/>
        <v>-1.4271163556401458</v>
      </c>
      <c r="O45" s="5">
        <v>630</v>
      </c>
      <c r="P45" s="4">
        <v>6.2</v>
      </c>
      <c r="Q45">
        <f t="shared" si="3"/>
        <v>6.2E-2</v>
      </c>
      <c r="R45">
        <f t="shared" si="4"/>
        <v>-2.7806208939370456</v>
      </c>
      <c r="S45">
        <f t="shared" si="0"/>
        <v>-2.6574526718580813</v>
      </c>
    </row>
    <row r="46" spans="1:41" x14ac:dyDescent="0.2">
      <c r="B46" s="5">
        <v>645</v>
      </c>
      <c r="C46" s="4">
        <v>23.5</v>
      </c>
      <c r="D46">
        <f t="shared" si="1"/>
        <v>0.23499999999999999</v>
      </c>
      <c r="E46">
        <f t="shared" si="2"/>
        <v>-1.4481697648379781</v>
      </c>
      <c r="O46" s="5">
        <v>645</v>
      </c>
      <c r="P46" s="4">
        <v>5.7</v>
      </c>
      <c r="Q46">
        <f t="shared" si="3"/>
        <v>5.7000000000000002E-2</v>
      </c>
      <c r="R46">
        <f t="shared" si="4"/>
        <v>-2.864704011147587</v>
      </c>
      <c r="S46">
        <f t="shared" si="0"/>
        <v>-2.6958944028223089</v>
      </c>
    </row>
    <row r="47" spans="1:41" x14ac:dyDescent="0.2">
      <c r="B47" s="5">
        <v>660</v>
      </c>
      <c r="C47" s="4">
        <v>23</v>
      </c>
      <c r="D47">
        <f t="shared" si="1"/>
        <v>0.23</v>
      </c>
      <c r="E47">
        <f t="shared" si="2"/>
        <v>-1.4696759700589417</v>
      </c>
      <c r="O47" s="5">
        <v>660</v>
      </c>
      <c r="P47" s="4">
        <v>5.2</v>
      </c>
      <c r="Q47">
        <f t="shared" si="3"/>
        <v>5.2000000000000005E-2</v>
      </c>
      <c r="R47">
        <f t="shared" si="4"/>
        <v>-2.9565115604007097</v>
      </c>
      <c r="S47">
        <f t="shared" si="0"/>
        <v>-2.7343361337865364</v>
      </c>
    </row>
    <row r="48" spans="1:41" x14ac:dyDescent="0.2">
      <c r="A48" t="s">
        <v>11</v>
      </c>
      <c r="B48" t="s">
        <v>21</v>
      </c>
      <c r="C48" t="s">
        <v>25</v>
      </c>
      <c r="D48" t="s">
        <v>22</v>
      </c>
      <c r="O48" t="s">
        <v>21</v>
      </c>
      <c r="P48" t="s">
        <v>25</v>
      </c>
      <c r="Q48" t="s">
        <v>22</v>
      </c>
    </row>
    <row r="50" spans="1:42" ht="45" customHeight="1" x14ac:dyDescent="0.2">
      <c r="A50" s="35" t="s">
        <v>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42" ht="15" x14ac:dyDescent="0.25">
      <c r="B51" s="1" t="s">
        <v>0</v>
      </c>
      <c r="C51" s="1" t="s">
        <v>3</v>
      </c>
      <c r="D51" s="1" t="s">
        <v>24</v>
      </c>
      <c r="E51" s="1" t="s">
        <v>42</v>
      </c>
      <c r="N51" s="1" t="s">
        <v>0</v>
      </c>
      <c r="O51" s="1" t="s">
        <v>10</v>
      </c>
      <c r="P51" s="1" t="s">
        <v>26</v>
      </c>
      <c r="Q51" s="1" t="s">
        <v>43</v>
      </c>
      <c r="R51" s="1" t="s">
        <v>87</v>
      </c>
      <c r="AG51" t="s">
        <v>47</v>
      </c>
      <c r="AH51" s="23" t="s">
        <v>38</v>
      </c>
    </row>
    <row r="52" spans="1:42" ht="15.75" thickBot="1" x14ac:dyDescent="0.3">
      <c r="A52" s="26" t="s">
        <v>20</v>
      </c>
      <c r="B52" s="5">
        <v>0</v>
      </c>
      <c r="C52" s="4">
        <v>43.7</v>
      </c>
      <c r="D52">
        <f>C52/100</f>
        <v>0.43700000000000006</v>
      </c>
      <c r="E52">
        <f t="shared" ref="E52:E96" si="5">LN(D52)</f>
        <v>-0.82782208388654677</v>
      </c>
      <c r="N52" s="5">
        <v>0</v>
      </c>
      <c r="O52" s="4">
        <v>41.7</v>
      </c>
      <c r="P52">
        <f>O52/100</f>
        <v>0.41700000000000004</v>
      </c>
      <c r="Q52">
        <f>LN(P52)</f>
        <v>-0.87466905718333554</v>
      </c>
      <c r="R52">
        <f>$AH$89+$AH$90*N52</f>
        <v>-0.99673997546691762</v>
      </c>
      <c r="AK52" t="s">
        <v>74</v>
      </c>
      <c r="AL52" t="s">
        <v>75</v>
      </c>
      <c r="AM52" t="s">
        <v>76</v>
      </c>
      <c r="AN52" t="s">
        <v>77</v>
      </c>
      <c r="AO52" s="22" t="s">
        <v>85</v>
      </c>
      <c r="AP52" t="s">
        <v>86</v>
      </c>
    </row>
    <row r="53" spans="1:42" x14ac:dyDescent="0.2">
      <c r="A53" s="26"/>
      <c r="B53" s="5">
        <v>15</v>
      </c>
      <c r="C53" s="4">
        <v>43</v>
      </c>
      <c r="D53">
        <f t="shared" ref="D53:D96" si="6">C53/100</f>
        <v>0.43</v>
      </c>
      <c r="E53">
        <f t="shared" si="5"/>
        <v>-0.84397007029452897</v>
      </c>
      <c r="N53" s="5">
        <v>15</v>
      </c>
      <c r="O53" s="4">
        <v>38.299999999999997</v>
      </c>
      <c r="P53">
        <f t="shared" ref="P53:P96" si="7">O53/100</f>
        <v>0.38299999999999995</v>
      </c>
      <c r="Q53">
        <f t="shared" ref="Q53:Q96" si="8">LN(P53)</f>
        <v>-0.95972028980149116</v>
      </c>
      <c r="R53">
        <f t="shared" ref="R53:R96" si="9">$AH$89+$AH$90*N53</f>
        <v>-1.0274859888099592</v>
      </c>
      <c r="AG53" s="19" t="s">
        <v>48</v>
      </c>
      <c r="AH53" s="19"/>
      <c r="AK53">
        <f>-AH68</f>
        <v>7.1493356190397643E-4</v>
      </c>
      <c r="AL53">
        <f>AI68</f>
        <v>5.9612495098570598E-6</v>
      </c>
      <c r="AM53">
        <f>EXP(AH67)</f>
        <v>0.43531830421137396</v>
      </c>
      <c r="AN53">
        <f>AI67*AM53</f>
        <v>9.9444599690134386E-4</v>
      </c>
      <c r="AO53">
        <f>1/AK53</f>
        <v>1398.7313692993353</v>
      </c>
      <c r="AP53">
        <f>AL53/(AK53)^2</f>
        <v>11.662883285897925</v>
      </c>
    </row>
    <row r="54" spans="1:42" x14ac:dyDescent="0.2">
      <c r="A54" s="26"/>
      <c r="B54" s="5">
        <v>30</v>
      </c>
      <c r="C54" s="4">
        <v>42</v>
      </c>
      <c r="D54">
        <f t="shared" si="6"/>
        <v>0.42</v>
      </c>
      <c r="E54">
        <f t="shared" si="5"/>
        <v>-0.86750056770472306</v>
      </c>
      <c r="N54" s="5">
        <v>30</v>
      </c>
      <c r="O54" s="4">
        <v>35.5</v>
      </c>
      <c r="P54">
        <f t="shared" si="7"/>
        <v>0.35499999999999998</v>
      </c>
      <c r="Q54">
        <f t="shared" si="8"/>
        <v>-1.0356374895067213</v>
      </c>
      <c r="R54">
        <f t="shared" si="9"/>
        <v>-1.0582320021530007</v>
      </c>
      <c r="AG54" s="16" t="s">
        <v>49</v>
      </c>
      <c r="AH54" s="16">
        <v>0.99850854810942324</v>
      </c>
    </row>
    <row r="55" spans="1:42" x14ac:dyDescent="0.2">
      <c r="A55" s="26"/>
      <c r="B55" s="5">
        <v>45</v>
      </c>
      <c r="C55" s="4">
        <v>41.8</v>
      </c>
      <c r="D55">
        <f t="shared" si="6"/>
        <v>0.41799999999999998</v>
      </c>
      <c r="E55">
        <f t="shared" si="5"/>
        <v>-0.87227384645738082</v>
      </c>
      <c r="N55" s="5">
        <v>45</v>
      </c>
      <c r="O55" s="4">
        <v>34</v>
      </c>
      <c r="P55">
        <f t="shared" si="7"/>
        <v>0.34</v>
      </c>
      <c r="Q55">
        <f t="shared" si="8"/>
        <v>-1.0788096613719298</v>
      </c>
      <c r="R55">
        <f t="shared" si="9"/>
        <v>-1.0889780154960422</v>
      </c>
      <c r="AG55" s="16" t="s">
        <v>50</v>
      </c>
      <c r="AH55" s="16">
        <v>0.99701932064758836</v>
      </c>
    </row>
    <row r="56" spans="1:42" x14ac:dyDescent="0.2">
      <c r="B56" s="5">
        <v>60</v>
      </c>
      <c r="C56" s="4">
        <v>41.5</v>
      </c>
      <c r="D56">
        <f t="shared" si="6"/>
        <v>0.41499999999999998</v>
      </c>
      <c r="E56">
        <f t="shared" si="5"/>
        <v>-0.87947675875143883</v>
      </c>
      <c r="N56" s="5">
        <v>60</v>
      </c>
      <c r="O56" s="4">
        <v>32.5</v>
      </c>
      <c r="P56">
        <f t="shared" si="7"/>
        <v>0.32500000000000001</v>
      </c>
      <c r="Q56">
        <f t="shared" si="8"/>
        <v>-1.1239300966523995</v>
      </c>
      <c r="R56">
        <f t="shared" si="9"/>
        <v>-1.1197240288390837</v>
      </c>
      <c r="AG56" s="16" t="s">
        <v>51</v>
      </c>
      <c r="AH56" s="16">
        <v>0.99695000252311372</v>
      </c>
    </row>
    <row r="57" spans="1:42" x14ac:dyDescent="0.2">
      <c r="B57" s="5">
        <v>75</v>
      </c>
      <c r="C57" s="4">
        <v>41.3</v>
      </c>
      <c r="D57">
        <f t="shared" si="6"/>
        <v>0.41299999999999998</v>
      </c>
      <c r="E57">
        <f t="shared" si="5"/>
        <v>-0.88430768602110432</v>
      </c>
      <c r="N57" s="5">
        <v>75</v>
      </c>
      <c r="O57" s="4">
        <v>31.5</v>
      </c>
      <c r="P57">
        <f t="shared" si="7"/>
        <v>0.315</v>
      </c>
      <c r="Q57">
        <f t="shared" si="8"/>
        <v>-1.155182640156504</v>
      </c>
      <c r="R57">
        <f t="shared" si="9"/>
        <v>-1.1504700421821252</v>
      </c>
      <c r="AG57" s="16" t="s">
        <v>52</v>
      </c>
      <c r="AH57" s="16">
        <v>7.7902150524700696E-3</v>
      </c>
    </row>
    <row r="58" spans="1:42" ht="15" thickBot="1" x14ac:dyDescent="0.25">
      <c r="B58" s="5">
        <v>90</v>
      </c>
      <c r="C58" s="4">
        <v>41</v>
      </c>
      <c r="D58">
        <f t="shared" si="6"/>
        <v>0.41</v>
      </c>
      <c r="E58">
        <f t="shared" si="5"/>
        <v>-0.89159811928378363</v>
      </c>
      <c r="N58" s="5">
        <v>90</v>
      </c>
      <c r="O58" s="4">
        <v>30.8</v>
      </c>
      <c r="P58">
        <f t="shared" si="7"/>
        <v>0.308</v>
      </c>
      <c r="Q58">
        <f t="shared" si="8"/>
        <v>-1.1776554960085626</v>
      </c>
      <c r="R58">
        <f t="shared" si="9"/>
        <v>-1.1812160555251667</v>
      </c>
      <c r="AG58" s="17" t="s">
        <v>53</v>
      </c>
      <c r="AH58" s="17">
        <v>45</v>
      </c>
    </row>
    <row r="59" spans="1:42" x14ac:dyDescent="0.2">
      <c r="B59" s="5">
        <v>105</v>
      </c>
      <c r="C59" s="4">
        <v>40.799999999999997</v>
      </c>
      <c r="D59">
        <f t="shared" si="6"/>
        <v>0.40799999999999997</v>
      </c>
      <c r="E59">
        <f t="shared" si="5"/>
        <v>-0.89648810457797545</v>
      </c>
      <c r="N59" s="5">
        <v>105</v>
      </c>
      <c r="O59" s="4">
        <v>29.6</v>
      </c>
      <c r="P59">
        <f t="shared" si="7"/>
        <v>0.29600000000000004</v>
      </c>
      <c r="Q59">
        <f t="shared" si="8"/>
        <v>-1.2173958246580765</v>
      </c>
      <c r="R59">
        <f t="shared" si="9"/>
        <v>-1.2119620688682082</v>
      </c>
    </row>
    <row r="60" spans="1:42" ht="15" thickBot="1" x14ac:dyDescent="0.25">
      <c r="B60" s="5">
        <v>120</v>
      </c>
      <c r="C60" s="4">
        <v>40.5</v>
      </c>
      <c r="D60">
        <f t="shared" si="6"/>
        <v>0.40500000000000003</v>
      </c>
      <c r="E60">
        <f t="shared" si="5"/>
        <v>-0.90386821187559785</v>
      </c>
      <c r="N60" s="5">
        <v>120</v>
      </c>
      <c r="O60" s="4">
        <v>28.6</v>
      </c>
      <c r="P60">
        <f t="shared" si="7"/>
        <v>0.28600000000000003</v>
      </c>
      <c r="Q60">
        <f t="shared" si="8"/>
        <v>-1.2517634681622845</v>
      </c>
      <c r="R60">
        <f t="shared" si="9"/>
        <v>-1.2427080822112497</v>
      </c>
      <c r="AG60" t="s">
        <v>54</v>
      </c>
    </row>
    <row r="61" spans="1:42" x14ac:dyDescent="0.2">
      <c r="B61" s="5">
        <v>135</v>
      </c>
      <c r="C61" s="4">
        <v>40</v>
      </c>
      <c r="D61">
        <f t="shared" si="6"/>
        <v>0.4</v>
      </c>
      <c r="E61">
        <f t="shared" si="5"/>
        <v>-0.916290731874155</v>
      </c>
      <c r="N61" s="5">
        <v>135</v>
      </c>
      <c r="O61" s="4">
        <v>27.6</v>
      </c>
      <c r="P61">
        <f t="shared" si="7"/>
        <v>0.27600000000000002</v>
      </c>
      <c r="Q61">
        <f t="shared" si="8"/>
        <v>-1.287354413264987</v>
      </c>
      <c r="R61">
        <f t="shared" si="9"/>
        <v>-1.2734540955542912</v>
      </c>
      <c r="AG61" s="18"/>
      <c r="AH61" s="18" t="s">
        <v>59</v>
      </c>
      <c r="AI61" s="18" t="s">
        <v>60</v>
      </c>
      <c r="AJ61" s="18" t="s">
        <v>61</v>
      </c>
      <c r="AK61" s="18" t="s">
        <v>62</v>
      </c>
      <c r="AL61" s="18" t="s">
        <v>63</v>
      </c>
    </row>
    <row r="62" spans="1:42" x14ac:dyDescent="0.2">
      <c r="B62" s="5">
        <v>150</v>
      </c>
      <c r="C62" s="4">
        <v>39</v>
      </c>
      <c r="D62">
        <f t="shared" si="6"/>
        <v>0.39</v>
      </c>
      <c r="E62">
        <f t="shared" si="5"/>
        <v>-0.94160853985844495</v>
      </c>
      <c r="N62" s="5">
        <v>150</v>
      </c>
      <c r="O62" s="4">
        <v>26</v>
      </c>
      <c r="P62">
        <f t="shared" si="7"/>
        <v>0.26</v>
      </c>
      <c r="Q62">
        <f t="shared" si="8"/>
        <v>-1.3470736479666092</v>
      </c>
      <c r="R62">
        <f t="shared" si="9"/>
        <v>-1.3042001088973327</v>
      </c>
      <c r="AG62" s="16" t="s">
        <v>55</v>
      </c>
      <c r="AH62" s="16">
        <v>1</v>
      </c>
      <c r="AI62" s="16">
        <v>0.87288225397641173</v>
      </c>
      <c r="AJ62" s="16">
        <v>0.87288225397641173</v>
      </c>
      <c r="AK62" s="16">
        <v>14383.241442310216</v>
      </c>
      <c r="AL62" s="16">
        <v>6.0405784677215872E-56</v>
      </c>
    </row>
    <row r="63" spans="1:42" x14ac:dyDescent="0.2">
      <c r="B63" s="5">
        <v>165</v>
      </c>
      <c r="C63" s="4">
        <v>38.299999999999997</v>
      </c>
      <c r="D63">
        <f t="shared" si="6"/>
        <v>0.38299999999999995</v>
      </c>
      <c r="E63">
        <f t="shared" si="5"/>
        <v>-0.95972028980149116</v>
      </c>
      <c r="N63" s="5">
        <v>165</v>
      </c>
      <c r="O63" s="4">
        <v>25</v>
      </c>
      <c r="P63">
        <f t="shared" si="7"/>
        <v>0.25</v>
      </c>
      <c r="Q63">
        <f t="shared" si="8"/>
        <v>-1.3862943611198906</v>
      </c>
      <c r="R63">
        <f t="shared" si="9"/>
        <v>-1.3349461222403742</v>
      </c>
      <c r="AG63" s="16" t="s">
        <v>56</v>
      </c>
      <c r="AH63" s="16">
        <v>43</v>
      </c>
      <c r="AI63" s="16">
        <v>2.6095603742404437E-3</v>
      </c>
      <c r="AJ63" s="16">
        <v>6.0687450563731246E-5</v>
      </c>
      <c r="AK63" s="16"/>
      <c r="AL63" s="16"/>
    </row>
    <row r="64" spans="1:42" ht="15" thickBot="1" x14ac:dyDescent="0.25">
      <c r="B64" s="5">
        <v>180</v>
      </c>
      <c r="C64" s="4">
        <v>38</v>
      </c>
      <c r="D64">
        <f t="shared" si="6"/>
        <v>0.38</v>
      </c>
      <c r="E64">
        <f t="shared" si="5"/>
        <v>-0.96758402626170559</v>
      </c>
      <c r="N64" s="5">
        <v>180</v>
      </c>
      <c r="O64" s="4">
        <v>24.1</v>
      </c>
      <c r="P64">
        <f t="shared" si="7"/>
        <v>0.24100000000000002</v>
      </c>
      <c r="Q64">
        <f t="shared" si="8"/>
        <v>-1.422958345491482</v>
      </c>
      <c r="R64">
        <f t="shared" si="9"/>
        <v>-1.3656921355834157</v>
      </c>
      <c r="AG64" s="17" t="s">
        <v>57</v>
      </c>
      <c r="AH64" s="17">
        <v>44</v>
      </c>
      <c r="AI64" s="17">
        <v>0.87549181435065215</v>
      </c>
      <c r="AJ64" s="17"/>
      <c r="AK64" s="17"/>
      <c r="AL64" s="17"/>
    </row>
    <row r="65" spans="2:42" ht="15" thickBot="1" x14ac:dyDescent="0.25">
      <c r="B65" s="5">
        <v>195</v>
      </c>
      <c r="C65" s="4">
        <v>37.5</v>
      </c>
      <c r="D65">
        <f t="shared" si="6"/>
        <v>0.375</v>
      </c>
      <c r="E65">
        <f t="shared" si="5"/>
        <v>-0.98082925301172619</v>
      </c>
      <c r="N65" s="5">
        <v>195</v>
      </c>
      <c r="O65" s="4">
        <v>23.5</v>
      </c>
      <c r="P65">
        <f t="shared" si="7"/>
        <v>0.23499999999999999</v>
      </c>
      <c r="Q65">
        <f t="shared" si="8"/>
        <v>-1.4481697648379781</v>
      </c>
      <c r="R65">
        <f t="shared" si="9"/>
        <v>-1.3964381489264572</v>
      </c>
    </row>
    <row r="66" spans="2:42" x14ac:dyDescent="0.2">
      <c r="B66" s="5">
        <v>210</v>
      </c>
      <c r="C66" s="4">
        <v>37</v>
      </c>
      <c r="D66">
        <f t="shared" si="6"/>
        <v>0.37</v>
      </c>
      <c r="E66">
        <f t="shared" si="5"/>
        <v>-0.9942522733438669</v>
      </c>
      <c r="N66" s="5">
        <v>210</v>
      </c>
      <c r="O66" s="4">
        <v>23</v>
      </c>
      <c r="P66">
        <f t="shared" si="7"/>
        <v>0.23</v>
      </c>
      <c r="Q66">
        <f t="shared" si="8"/>
        <v>-1.4696759700589417</v>
      </c>
      <c r="R66">
        <f t="shared" si="9"/>
        <v>-1.4271841622694987</v>
      </c>
      <c r="AG66" s="18"/>
      <c r="AH66" s="18" t="s">
        <v>64</v>
      </c>
      <c r="AI66" s="18" t="s">
        <v>52</v>
      </c>
      <c r="AJ66" s="18" t="s">
        <v>65</v>
      </c>
      <c r="AK66" s="18" t="s">
        <v>66</v>
      </c>
      <c r="AL66" s="18" t="s">
        <v>67</v>
      </c>
      <c r="AM66" s="18" t="s">
        <v>68</v>
      </c>
      <c r="AN66" s="18" t="s">
        <v>69</v>
      </c>
      <c r="AO66" s="18" t="s">
        <v>70</v>
      </c>
    </row>
    <row r="67" spans="2:42" x14ac:dyDescent="0.2">
      <c r="B67" s="5">
        <v>225</v>
      </c>
      <c r="C67" s="4">
        <v>36.799999999999997</v>
      </c>
      <c r="D67">
        <f t="shared" si="6"/>
        <v>0.36799999999999999</v>
      </c>
      <c r="E67">
        <f t="shared" si="5"/>
        <v>-0.99967234081320611</v>
      </c>
      <c r="N67" s="5">
        <v>225</v>
      </c>
      <c r="O67" s="4">
        <v>22.7</v>
      </c>
      <c r="P67">
        <f t="shared" si="7"/>
        <v>0.22699999999999998</v>
      </c>
      <c r="Q67">
        <f t="shared" si="8"/>
        <v>-1.4828052615007346</v>
      </c>
      <c r="R67">
        <f t="shared" si="9"/>
        <v>-1.4579301756125402</v>
      </c>
      <c r="AG67" s="16" t="s">
        <v>58</v>
      </c>
      <c r="AH67" s="16">
        <v>-0.8316777816608667</v>
      </c>
      <c r="AI67" s="16">
        <v>2.2844111705867501E-3</v>
      </c>
      <c r="AJ67" s="16">
        <v>-364.06658852366343</v>
      </c>
      <c r="AK67" s="16">
        <v>1.1708898173451342E-76</v>
      </c>
      <c r="AL67" s="16">
        <v>-0.8362847357895018</v>
      </c>
      <c r="AM67" s="16">
        <v>-0.8270708275322316</v>
      </c>
      <c r="AN67" s="16">
        <v>-0.8362847357895018</v>
      </c>
      <c r="AO67" s="16">
        <v>-0.8270708275322316</v>
      </c>
    </row>
    <row r="68" spans="2:42" ht="15" thickBot="1" x14ac:dyDescent="0.25">
      <c r="B68" s="5">
        <v>240</v>
      </c>
      <c r="C68" s="4">
        <v>36.299999999999997</v>
      </c>
      <c r="D68">
        <f t="shared" si="6"/>
        <v>0.36299999999999999</v>
      </c>
      <c r="E68">
        <f t="shared" si="5"/>
        <v>-1.0133524447172864</v>
      </c>
      <c r="N68" s="5">
        <v>240</v>
      </c>
      <c r="O68" s="4">
        <v>21.6</v>
      </c>
      <c r="P68">
        <f t="shared" si="7"/>
        <v>0.21600000000000003</v>
      </c>
      <c r="Q68">
        <f t="shared" si="8"/>
        <v>-1.5324768712979719</v>
      </c>
      <c r="R68">
        <f t="shared" si="9"/>
        <v>-1.4886761889555817</v>
      </c>
      <c r="AG68" s="17" t="s">
        <v>0</v>
      </c>
      <c r="AH68" s="17">
        <v>-7.1493356190397643E-4</v>
      </c>
      <c r="AI68" s="17">
        <v>5.9612495098570598E-6</v>
      </c>
      <c r="AJ68" s="17">
        <v>-119.93015234839906</v>
      </c>
      <c r="AK68" s="17">
        <v>6.0405784677217584E-56</v>
      </c>
      <c r="AL68" s="17">
        <v>-7.269555671344124E-4</v>
      </c>
      <c r="AM68" s="17">
        <v>-7.0291155667354045E-4</v>
      </c>
      <c r="AN68" s="17">
        <v>-7.269555671344124E-4</v>
      </c>
      <c r="AO68" s="17">
        <v>-7.0291155667354045E-4</v>
      </c>
    </row>
    <row r="69" spans="2:42" x14ac:dyDescent="0.2">
      <c r="B69" s="5">
        <v>255</v>
      </c>
      <c r="C69" s="4">
        <v>36</v>
      </c>
      <c r="D69">
        <f t="shared" si="6"/>
        <v>0.36</v>
      </c>
      <c r="E69">
        <f t="shared" si="5"/>
        <v>-1.0216512475319814</v>
      </c>
      <c r="N69" s="5">
        <v>255</v>
      </c>
      <c r="O69" s="4">
        <v>21</v>
      </c>
      <c r="P69">
        <f t="shared" si="7"/>
        <v>0.21</v>
      </c>
      <c r="Q69">
        <f t="shared" si="8"/>
        <v>-1.5606477482646683</v>
      </c>
      <c r="R69">
        <f t="shared" si="9"/>
        <v>-1.5194222022986232</v>
      </c>
    </row>
    <row r="70" spans="2:42" x14ac:dyDescent="0.2">
      <c r="B70" s="5">
        <v>270</v>
      </c>
      <c r="C70" s="4">
        <v>35.700000000000003</v>
      </c>
      <c r="D70">
        <f t="shared" si="6"/>
        <v>0.35700000000000004</v>
      </c>
      <c r="E70">
        <f t="shared" si="5"/>
        <v>-1.0300194972024979</v>
      </c>
      <c r="N70" s="5">
        <v>270</v>
      </c>
      <c r="O70" s="4">
        <v>20.6</v>
      </c>
      <c r="P70">
        <f t="shared" si="7"/>
        <v>0.20600000000000002</v>
      </c>
      <c r="Q70">
        <f t="shared" si="8"/>
        <v>-1.579879110192556</v>
      </c>
      <c r="R70">
        <f t="shared" si="9"/>
        <v>-1.5501682156416647</v>
      </c>
    </row>
    <row r="71" spans="2:42" x14ac:dyDescent="0.2">
      <c r="B71" s="5">
        <v>285</v>
      </c>
      <c r="C71" s="4">
        <v>35.5</v>
      </c>
      <c r="D71">
        <f t="shared" si="6"/>
        <v>0.35499999999999998</v>
      </c>
      <c r="E71">
        <f t="shared" si="5"/>
        <v>-1.0356374895067213</v>
      </c>
      <c r="N71" s="5">
        <v>285</v>
      </c>
      <c r="O71" s="4">
        <v>20</v>
      </c>
      <c r="P71">
        <f t="shared" si="7"/>
        <v>0.2</v>
      </c>
      <c r="Q71">
        <f t="shared" si="8"/>
        <v>-1.6094379124341003</v>
      </c>
      <c r="R71">
        <f t="shared" si="9"/>
        <v>-1.5809142289847065</v>
      </c>
    </row>
    <row r="72" spans="2:42" x14ac:dyDescent="0.2">
      <c r="B72" s="5">
        <v>300</v>
      </c>
      <c r="C72" s="4">
        <v>35.5</v>
      </c>
      <c r="D72">
        <f t="shared" si="6"/>
        <v>0.35499999999999998</v>
      </c>
      <c r="E72">
        <f t="shared" si="5"/>
        <v>-1.0356374895067213</v>
      </c>
      <c r="N72" s="5">
        <v>300</v>
      </c>
      <c r="O72" s="4">
        <v>20</v>
      </c>
      <c r="P72">
        <f t="shared" si="7"/>
        <v>0.2</v>
      </c>
      <c r="Q72">
        <f t="shared" si="8"/>
        <v>-1.6094379124341003</v>
      </c>
      <c r="R72">
        <f t="shared" si="9"/>
        <v>-1.611660242327748</v>
      </c>
    </row>
    <row r="73" spans="2:42" x14ac:dyDescent="0.2">
      <c r="B73" s="5">
        <v>315</v>
      </c>
      <c r="C73" s="4">
        <v>35</v>
      </c>
      <c r="D73">
        <f t="shared" si="6"/>
        <v>0.35</v>
      </c>
      <c r="E73">
        <f t="shared" si="5"/>
        <v>-1.0498221244986778</v>
      </c>
      <c r="N73" s="5">
        <v>315</v>
      </c>
      <c r="O73" s="4">
        <v>19.3</v>
      </c>
      <c r="P73">
        <f t="shared" si="7"/>
        <v>0.193</v>
      </c>
      <c r="Q73">
        <f t="shared" si="8"/>
        <v>-1.6450650900772514</v>
      </c>
      <c r="R73">
        <f t="shared" si="9"/>
        <v>-1.6424062556707895</v>
      </c>
      <c r="AG73" t="s">
        <v>47</v>
      </c>
      <c r="AH73" s="23" t="s">
        <v>27</v>
      </c>
    </row>
    <row r="74" spans="2:42" ht="15" thickBot="1" x14ac:dyDescent="0.25">
      <c r="B74" s="5">
        <v>330</v>
      </c>
      <c r="C74" s="4">
        <v>34.799999999999997</v>
      </c>
      <c r="D74">
        <f t="shared" si="6"/>
        <v>0.34799999999999998</v>
      </c>
      <c r="E74">
        <f t="shared" si="5"/>
        <v>-1.0555527992076628</v>
      </c>
      <c r="N74" s="5">
        <v>330</v>
      </c>
      <c r="O74" s="4">
        <v>18.8</v>
      </c>
      <c r="P74">
        <f t="shared" si="7"/>
        <v>0.188</v>
      </c>
      <c r="Q74">
        <f t="shared" si="8"/>
        <v>-1.6713133161521878</v>
      </c>
      <c r="R74">
        <f t="shared" si="9"/>
        <v>-1.673152269013831</v>
      </c>
    </row>
    <row r="75" spans="2:42" ht="15" x14ac:dyDescent="0.25">
      <c r="B75" s="5">
        <v>345</v>
      </c>
      <c r="C75" s="4">
        <v>34.299999999999997</v>
      </c>
      <c r="D75">
        <f t="shared" si="6"/>
        <v>0.34299999999999997</v>
      </c>
      <c r="E75">
        <f t="shared" si="5"/>
        <v>-1.0700248318161971</v>
      </c>
      <c r="N75" s="5">
        <v>345</v>
      </c>
      <c r="O75" s="4">
        <v>18.2</v>
      </c>
      <c r="P75">
        <f t="shared" si="7"/>
        <v>0.182</v>
      </c>
      <c r="Q75">
        <f t="shared" si="8"/>
        <v>-1.7037485919053417</v>
      </c>
      <c r="R75">
        <f t="shared" si="9"/>
        <v>-1.7038982823568725</v>
      </c>
      <c r="AG75" s="19" t="s">
        <v>48</v>
      </c>
      <c r="AH75" s="19"/>
      <c r="AK75" t="s">
        <v>74</v>
      </c>
      <c r="AL75" t="s">
        <v>75</v>
      </c>
      <c r="AM75" t="s">
        <v>76</v>
      </c>
      <c r="AN75" t="s">
        <v>77</v>
      </c>
      <c r="AO75" s="22" t="s">
        <v>85</v>
      </c>
      <c r="AP75" t="s">
        <v>86</v>
      </c>
    </row>
    <row r="76" spans="2:42" x14ac:dyDescent="0.2">
      <c r="B76" s="5">
        <v>360</v>
      </c>
      <c r="C76" s="4">
        <v>33.9</v>
      </c>
      <c r="D76">
        <f t="shared" si="6"/>
        <v>0.33899999999999997</v>
      </c>
      <c r="E76">
        <f t="shared" si="5"/>
        <v>-1.0817551716016869</v>
      </c>
      <c r="N76" s="5">
        <v>360</v>
      </c>
      <c r="O76" s="4">
        <v>17.8</v>
      </c>
      <c r="P76">
        <f t="shared" si="7"/>
        <v>0.17800000000000002</v>
      </c>
      <c r="Q76">
        <f t="shared" si="8"/>
        <v>-1.7259717286900518</v>
      </c>
      <c r="R76">
        <f t="shared" si="9"/>
        <v>-1.734644295699914</v>
      </c>
      <c r="AG76" s="16" t="s">
        <v>49</v>
      </c>
      <c r="AH76" s="16">
        <v>0.99665972877816356</v>
      </c>
      <c r="AK76">
        <f>-AH89</f>
        <v>0.99673997546691762</v>
      </c>
      <c r="AL76">
        <f>AI90</f>
        <v>2.5612932755063812E-5</v>
      </c>
      <c r="AM76">
        <f>EXP(AH89)</f>
        <v>0.36908069416811212</v>
      </c>
      <c r="AN76">
        <f>AI89*AM76</f>
        <v>3.6225769003998764E-3</v>
      </c>
      <c r="AO76">
        <f>1/AK76</f>
        <v>1.0032706870531156</v>
      </c>
      <c r="AP76">
        <f>AL76/(AK76)^2</f>
        <v>2.5780750521800463E-5</v>
      </c>
    </row>
    <row r="77" spans="2:42" x14ac:dyDescent="0.2">
      <c r="B77" s="5">
        <v>375</v>
      </c>
      <c r="C77" s="4">
        <v>33.5</v>
      </c>
      <c r="D77">
        <f t="shared" si="6"/>
        <v>0.33500000000000002</v>
      </c>
      <c r="E77">
        <f t="shared" si="5"/>
        <v>-1.0936247471570706</v>
      </c>
      <c r="N77" s="5">
        <v>375</v>
      </c>
      <c r="O77" s="4">
        <v>17.3</v>
      </c>
      <c r="P77">
        <f t="shared" si="7"/>
        <v>0.17300000000000001</v>
      </c>
      <c r="Q77">
        <f t="shared" si="8"/>
        <v>-1.754463684484358</v>
      </c>
      <c r="R77">
        <f t="shared" si="9"/>
        <v>-1.7653903090429555</v>
      </c>
      <c r="AG77" s="16" t="s">
        <v>50</v>
      </c>
      <c r="AH77" s="16">
        <v>0.99333061496816244</v>
      </c>
    </row>
    <row r="78" spans="2:42" x14ac:dyDescent="0.2">
      <c r="B78" s="5">
        <v>390</v>
      </c>
      <c r="C78" s="4">
        <v>33.299999999999997</v>
      </c>
      <c r="D78">
        <f t="shared" si="6"/>
        <v>0.33299999999999996</v>
      </c>
      <c r="E78">
        <f t="shared" si="5"/>
        <v>-1.0996127890016933</v>
      </c>
      <c r="N78" s="5">
        <v>390</v>
      </c>
      <c r="O78" s="4">
        <v>17</v>
      </c>
      <c r="P78">
        <f t="shared" si="7"/>
        <v>0.17</v>
      </c>
      <c r="Q78">
        <f t="shared" si="8"/>
        <v>-1.7719568419318752</v>
      </c>
      <c r="R78">
        <f t="shared" si="9"/>
        <v>-1.7961363223859972</v>
      </c>
      <c r="AG78" s="16" t="s">
        <v>51</v>
      </c>
      <c r="AH78" s="16">
        <v>0.99317551299067786</v>
      </c>
    </row>
    <row r="79" spans="2:42" x14ac:dyDescent="0.2">
      <c r="B79" s="5">
        <v>405</v>
      </c>
      <c r="C79" s="4">
        <v>32.9</v>
      </c>
      <c r="D79">
        <f t="shared" si="6"/>
        <v>0.32899999999999996</v>
      </c>
      <c r="E79">
        <f t="shared" si="5"/>
        <v>-1.1116975282167654</v>
      </c>
      <c r="N79" s="5">
        <v>405</v>
      </c>
      <c r="O79" s="4">
        <v>16.5</v>
      </c>
      <c r="P79">
        <f t="shared" si="7"/>
        <v>0.16500000000000001</v>
      </c>
      <c r="Q79">
        <f t="shared" si="8"/>
        <v>-1.8018098050815563</v>
      </c>
      <c r="R79">
        <f t="shared" si="9"/>
        <v>-1.8268823357290387</v>
      </c>
      <c r="AG79" s="16" t="s">
        <v>52</v>
      </c>
      <c r="AH79" s="16">
        <v>3.3471213368350718E-2</v>
      </c>
    </row>
    <row r="80" spans="2:42" ht="15" thickBot="1" x14ac:dyDescent="0.25">
      <c r="B80" s="5">
        <v>420</v>
      </c>
      <c r="C80" s="4">
        <v>32.5</v>
      </c>
      <c r="D80">
        <f t="shared" si="6"/>
        <v>0.32500000000000001</v>
      </c>
      <c r="E80">
        <f t="shared" si="5"/>
        <v>-1.1239300966523995</v>
      </c>
      <c r="N80" s="5">
        <v>420</v>
      </c>
      <c r="O80" s="4">
        <v>16.100000000000001</v>
      </c>
      <c r="P80">
        <f t="shared" si="7"/>
        <v>0.161</v>
      </c>
      <c r="Q80">
        <f t="shared" si="8"/>
        <v>-1.8263509139976741</v>
      </c>
      <c r="R80">
        <f t="shared" si="9"/>
        <v>-1.8576283490720802</v>
      </c>
      <c r="AG80" s="17" t="s">
        <v>53</v>
      </c>
      <c r="AH80" s="17">
        <v>45</v>
      </c>
    </row>
    <row r="81" spans="2:41" x14ac:dyDescent="0.2">
      <c r="B81" s="5">
        <v>435</v>
      </c>
      <c r="C81" s="4">
        <v>32</v>
      </c>
      <c r="D81">
        <f t="shared" si="6"/>
        <v>0.32</v>
      </c>
      <c r="E81">
        <f t="shared" si="5"/>
        <v>-1.1394342831883648</v>
      </c>
      <c r="N81" s="5">
        <v>435</v>
      </c>
      <c r="O81" s="4">
        <v>15.5</v>
      </c>
      <c r="P81">
        <f t="shared" si="7"/>
        <v>0.155</v>
      </c>
      <c r="Q81">
        <f t="shared" si="8"/>
        <v>-1.8643301620628905</v>
      </c>
      <c r="R81">
        <f t="shared" si="9"/>
        <v>-1.8883743624151217</v>
      </c>
    </row>
    <row r="82" spans="2:41" ht="15" thickBot="1" x14ac:dyDescent="0.25">
      <c r="B82" s="5">
        <v>450</v>
      </c>
      <c r="C82" s="4">
        <v>31.7</v>
      </c>
      <c r="D82">
        <f t="shared" si="6"/>
        <v>0.317</v>
      </c>
      <c r="E82">
        <f t="shared" si="5"/>
        <v>-1.1488535051048565</v>
      </c>
      <c r="N82" s="5">
        <v>450</v>
      </c>
      <c r="O82" s="4">
        <v>15.1</v>
      </c>
      <c r="P82">
        <f t="shared" si="7"/>
        <v>0.151</v>
      </c>
      <c r="Q82">
        <f t="shared" si="8"/>
        <v>-1.8904754421672127</v>
      </c>
      <c r="R82">
        <f t="shared" si="9"/>
        <v>-1.9191203757581632</v>
      </c>
      <c r="AG82" t="s">
        <v>54</v>
      </c>
    </row>
    <row r="83" spans="2:41" x14ac:dyDescent="0.2">
      <c r="B83" s="5">
        <v>465</v>
      </c>
      <c r="C83" s="4">
        <v>31.5</v>
      </c>
      <c r="D83">
        <f t="shared" si="6"/>
        <v>0.315</v>
      </c>
      <c r="E83">
        <f t="shared" si="5"/>
        <v>-1.155182640156504</v>
      </c>
      <c r="N83" s="5">
        <v>465</v>
      </c>
      <c r="O83" s="4">
        <v>14.8</v>
      </c>
      <c r="P83">
        <f t="shared" si="7"/>
        <v>0.14800000000000002</v>
      </c>
      <c r="Q83">
        <f t="shared" si="8"/>
        <v>-1.9105430052180219</v>
      </c>
      <c r="R83">
        <f t="shared" si="9"/>
        <v>-1.9498663891012047</v>
      </c>
      <c r="AG83" s="18"/>
      <c r="AH83" s="18" t="s">
        <v>59</v>
      </c>
      <c r="AI83" s="18" t="s">
        <v>60</v>
      </c>
      <c r="AJ83" s="18" t="s">
        <v>61</v>
      </c>
      <c r="AK83" s="18" t="s">
        <v>62</v>
      </c>
      <c r="AL83" s="18" t="s">
        <v>63</v>
      </c>
    </row>
    <row r="84" spans="2:41" x14ac:dyDescent="0.2">
      <c r="B84" s="5">
        <v>480</v>
      </c>
      <c r="C84" s="4">
        <v>31</v>
      </c>
      <c r="D84">
        <f t="shared" si="6"/>
        <v>0.31</v>
      </c>
      <c r="E84">
        <f t="shared" si="5"/>
        <v>-1.1711829815029451</v>
      </c>
      <c r="N84" s="5">
        <v>480</v>
      </c>
      <c r="O84" s="4">
        <v>14.2</v>
      </c>
      <c r="P84">
        <f t="shared" si="7"/>
        <v>0.14199999999999999</v>
      </c>
      <c r="Q84">
        <f t="shared" si="8"/>
        <v>-1.9519282213808764</v>
      </c>
      <c r="R84">
        <f t="shared" si="9"/>
        <v>-1.9806124024442462</v>
      </c>
      <c r="AG84" s="16" t="s">
        <v>55</v>
      </c>
      <c r="AH84" s="16">
        <v>1</v>
      </c>
      <c r="AI84" s="16">
        <v>7.1749585839628089</v>
      </c>
      <c r="AJ84" s="16">
        <v>7.1749585839628089</v>
      </c>
      <c r="AK84" s="16">
        <v>6404.3710536626504</v>
      </c>
      <c r="AL84" s="16">
        <v>2.0040746893327407E-48</v>
      </c>
    </row>
    <row r="85" spans="2:41" x14ac:dyDescent="0.2">
      <c r="B85" s="5">
        <v>495</v>
      </c>
      <c r="C85" s="4">
        <v>30.5</v>
      </c>
      <c r="D85">
        <f t="shared" si="6"/>
        <v>0.30499999999999999</v>
      </c>
      <c r="E85">
        <f t="shared" si="5"/>
        <v>-1.1874435023747254</v>
      </c>
      <c r="N85" s="5">
        <v>495</v>
      </c>
      <c r="O85" s="4">
        <v>13.5</v>
      </c>
      <c r="P85">
        <f t="shared" si="7"/>
        <v>0.13500000000000001</v>
      </c>
      <c r="Q85">
        <f t="shared" si="8"/>
        <v>-2.0024805005437076</v>
      </c>
      <c r="R85">
        <f t="shared" si="9"/>
        <v>-2.0113584157872877</v>
      </c>
      <c r="AG85" s="16" t="s">
        <v>56</v>
      </c>
      <c r="AH85" s="16">
        <v>43</v>
      </c>
      <c r="AI85" s="16">
        <v>4.8173851347035369E-2</v>
      </c>
      <c r="AJ85" s="16">
        <v>1.1203221243496597E-3</v>
      </c>
      <c r="AK85" s="16"/>
      <c r="AL85" s="16"/>
    </row>
    <row r="86" spans="2:41" ht="15" thickBot="1" x14ac:dyDescent="0.25">
      <c r="B86" s="5">
        <v>510</v>
      </c>
      <c r="C86" s="4">
        <v>30.3</v>
      </c>
      <c r="D86">
        <f t="shared" si="6"/>
        <v>0.30299999999999999</v>
      </c>
      <c r="E86">
        <f t="shared" si="5"/>
        <v>-1.194022473472768</v>
      </c>
      <c r="N86" s="5">
        <v>510</v>
      </c>
      <c r="O86" s="4">
        <v>13.3</v>
      </c>
      <c r="P86">
        <f t="shared" si="7"/>
        <v>0.13300000000000001</v>
      </c>
      <c r="Q86">
        <f t="shared" si="8"/>
        <v>-2.0174061507603831</v>
      </c>
      <c r="R86">
        <f t="shared" si="9"/>
        <v>-2.0421044291303292</v>
      </c>
      <c r="AG86" s="17" t="s">
        <v>57</v>
      </c>
      <c r="AH86" s="17">
        <v>44</v>
      </c>
      <c r="AI86" s="17">
        <v>7.2231324353098447</v>
      </c>
      <c r="AJ86" s="17"/>
      <c r="AK86" s="17"/>
      <c r="AL86" s="17"/>
    </row>
    <row r="87" spans="2:41" ht="15" thickBot="1" x14ac:dyDescent="0.25">
      <c r="B87" s="5">
        <v>525</v>
      </c>
      <c r="C87" s="4">
        <v>30</v>
      </c>
      <c r="D87">
        <f t="shared" si="6"/>
        <v>0.3</v>
      </c>
      <c r="E87">
        <f t="shared" si="5"/>
        <v>-1.2039728043259361</v>
      </c>
      <c r="N87" s="5">
        <v>525</v>
      </c>
      <c r="O87" s="4">
        <v>12.9</v>
      </c>
      <c r="P87">
        <f t="shared" si="7"/>
        <v>0.129</v>
      </c>
      <c r="Q87">
        <f t="shared" si="8"/>
        <v>-2.0479428746204649</v>
      </c>
      <c r="R87">
        <f t="shared" si="9"/>
        <v>-2.0728504424733707</v>
      </c>
    </row>
    <row r="88" spans="2:41" x14ac:dyDescent="0.2">
      <c r="B88" s="5">
        <v>540</v>
      </c>
      <c r="C88" s="4">
        <v>29.5</v>
      </c>
      <c r="D88">
        <f t="shared" si="6"/>
        <v>0.29499999999999998</v>
      </c>
      <c r="E88">
        <f t="shared" si="5"/>
        <v>-1.2207799226423173</v>
      </c>
      <c r="N88" s="5">
        <v>540</v>
      </c>
      <c r="O88" s="4">
        <v>12.3</v>
      </c>
      <c r="P88">
        <f t="shared" si="7"/>
        <v>0.12300000000000001</v>
      </c>
      <c r="Q88">
        <f t="shared" si="8"/>
        <v>-2.0955709236097193</v>
      </c>
      <c r="R88">
        <f t="shared" si="9"/>
        <v>-2.1035964558164122</v>
      </c>
      <c r="AG88" s="18"/>
      <c r="AH88" s="18" t="s">
        <v>64</v>
      </c>
      <c r="AI88" s="18" t="s">
        <v>52</v>
      </c>
      <c r="AJ88" s="18" t="s">
        <v>65</v>
      </c>
      <c r="AK88" s="18" t="s">
        <v>66</v>
      </c>
      <c r="AL88" s="18" t="s">
        <v>67</v>
      </c>
      <c r="AM88" s="18" t="s">
        <v>68</v>
      </c>
      <c r="AN88" s="18" t="s">
        <v>69</v>
      </c>
      <c r="AO88" s="18" t="s">
        <v>70</v>
      </c>
    </row>
    <row r="89" spans="2:41" x14ac:dyDescent="0.2">
      <c r="B89" s="5">
        <v>555</v>
      </c>
      <c r="C89" s="4">
        <v>29</v>
      </c>
      <c r="D89">
        <f t="shared" si="6"/>
        <v>0.28999999999999998</v>
      </c>
      <c r="E89">
        <f t="shared" si="5"/>
        <v>-1.2378743560016174</v>
      </c>
      <c r="N89" s="5">
        <v>555</v>
      </c>
      <c r="O89" s="4">
        <v>11.8</v>
      </c>
      <c r="P89">
        <f t="shared" si="7"/>
        <v>0.11800000000000001</v>
      </c>
      <c r="Q89">
        <f t="shared" si="8"/>
        <v>-2.1370706545164722</v>
      </c>
      <c r="R89">
        <f t="shared" si="9"/>
        <v>-2.1343424691594537</v>
      </c>
      <c r="AG89" s="16" t="s">
        <v>58</v>
      </c>
      <c r="AH89" s="16">
        <v>-0.99673997546691762</v>
      </c>
      <c r="AI89" s="16">
        <v>9.8151351659424187E-3</v>
      </c>
      <c r="AJ89" s="16">
        <v>-101.55132442042266</v>
      </c>
      <c r="AK89" s="16">
        <v>7.5298009917201606E-53</v>
      </c>
      <c r="AL89" s="16">
        <v>-1.0165340817373034</v>
      </c>
      <c r="AM89" s="16">
        <v>-0.97694586919653192</v>
      </c>
      <c r="AN89" s="16">
        <v>-1.0165340817373034</v>
      </c>
      <c r="AO89" s="16">
        <v>-0.97694586919653192</v>
      </c>
    </row>
    <row r="90" spans="2:41" ht="15" thickBot="1" x14ac:dyDescent="0.25">
      <c r="B90" s="5">
        <v>570</v>
      </c>
      <c r="C90" s="4">
        <v>28.8</v>
      </c>
      <c r="D90">
        <f t="shared" si="6"/>
        <v>0.28800000000000003</v>
      </c>
      <c r="E90">
        <f t="shared" si="5"/>
        <v>-1.2447947988461909</v>
      </c>
      <c r="N90" s="5">
        <v>570</v>
      </c>
      <c r="O90" s="4">
        <v>11.5</v>
      </c>
      <c r="P90">
        <f t="shared" si="7"/>
        <v>0.115</v>
      </c>
      <c r="Q90">
        <f t="shared" si="8"/>
        <v>-2.1628231506188871</v>
      </c>
      <c r="R90">
        <f t="shared" si="9"/>
        <v>-2.1650884825024952</v>
      </c>
      <c r="AG90" s="17" t="s">
        <v>0</v>
      </c>
      <c r="AH90" s="17">
        <v>-2.0497342228694344E-3</v>
      </c>
      <c r="AI90" s="17">
        <v>2.5612932755063812E-5</v>
      </c>
      <c r="AJ90" s="17">
        <v>-80.02731442240605</v>
      </c>
      <c r="AK90" s="17">
        <v>2.0040746893328264E-48</v>
      </c>
      <c r="AL90" s="17">
        <v>-2.1013876238953487E-3</v>
      </c>
      <c r="AM90" s="17">
        <v>-1.9980808218435201E-3</v>
      </c>
      <c r="AN90" s="17">
        <v>-2.1013876238953487E-3</v>
      </c>
      <c r="AO90" s="17">
        <v>-1.9980808218435201E-3</v>
      </c>
    </row>
    <row r="91" spans="2:41" x14ac:dyDescent="0.2">
      <c r="B91" s="5">
        <v>585</v>
      </c>
      <c r="C91" s="4">
        <v>28.5</v>
      </c>
      <c r="D91">
        <f t="shared" si="6"/>
        <v>0.28499999999999998</v>
      </c>
      <c r="E91">
        <f t="shared" si="5"/>
        <v>-1.2552660987134867</v>
      </c>
      <c r="N91" s="5">
        <v>585</v>
      </c>
      <c r="O91" s="4">
        <v>11.1</v>
      </c>
      <c r="P91">
        <f t="shared" si="7"/>
        <v>0.111</v>
      </c>
      <c r="Q91">
        <f t="shared" si="8"/>
        <v>-2.1982250776698029</v>
      </c>
      <c r="R91">
        <f t="shared" si="9"/>
        <v>-2.1958344958455367</v>
      </c>
    </row>
    <row r="92" spans="2:41" x14ac:dyDescent="0.2">
      <c r="B92" s="5">
        <v>600</v>
      </c>
      <c r="C92" s="4">
        <v>28.3</v>
      </c>
      <c r="D92">
        <f t="shared" si="6"/>
        <v>0.28300000000000003</v>
      </c>
      <c r="E92">
        <f t="shared" si="5"/>
        <v>-1.2623083813388993</v>
      </c>
      <c r="N92" s="5">
        <v>600</v>
      </c>
      <c r="O92" s="4">
        <v>10.9</v>
      </c>
      <c r="P92">
        <f t="shared" si="7"/>
        <v>0.109</v>
      </c>
      <c r="Q92">
        <f t="shared" si="8"/>
        <v>-2.2164073967529934</v>
      </c>
      <c r="R92">
        <f t="shared" si="9"/>
        <v>-2.2265805091885782</v>
      </c>
    </row>
    <row r="93" spans="2:41" x14ac:dyDescent="0.2">
      <c r="B93" s="5">
        <v>615</v>
      </c>
      <c r="C93" s="4">
        <v>28</v>
      </c>
      <c r="D93">
        <f t="shared" si="6"/>
        <v>0.28000000000000003</v>
      </c>
      <c r="E93">
        <f t="shared" si="5"/>
        <v>-1.2729656758128873</v>
      </c>
      <c r="N93" s="5">
        <v>615</v>
      </c>
      <c r="O93" s="4">
        <v>10.5</v>
      </c>
      <c r="P93">
        <f t="shared" si="7"/>
        <v>0.105</v>
      </c>
      <c r="Q93">
        <f t="shared" si="8"/>
        <v>-2.2537949288246137</v>
      </c>
      <c r="R93">
        <f t="shared" si="9"/>
        <v>-2.2573265225316197</v>
      </c>
    </row>
    <row r="94" spans="2:41" x14ac:dyDescent="0.2">
      <c r="B94" s="5">
        <v>630</v>
      </c>
      <c r="C94" s="4">
        <v>27.5</v>
      </c>
      <c r="D94">
        <f t="shared" si="6"/>
        <v>0.27500000000000002</v>
      </c>
      <c r="E94">
        <f t="shared" si="5"/>
        <v>-1.2909841813155656</v>
      </c>
      <c r="N94" s="5">
        <v>630</v>
      </c>
      <c r="O94" s="4">
        <v>9.9</v>
      </c>
      <c r="P94">
        <f t="shared" si="7"/>
        <v>9.9000000000000005E-2</v>
      </c>
      <c r="Q94">
        <f t="shared" si="8"/>
        <v>-2.312635428847547</v>
      </c>
      <c r="R94">
        <f t="shared" si="9"/>
        <v>-2.2880725358746612</v>
      </c>
    </row>
    <row r="95" spans="2:41" x14ac:dyDescent="0.2">
      <c r="B95" s="5">
        <v>645</v>
      </c>
      <c r="C95" s="4">
        <v>27.3</v>
      </c>
      <c r="D95">
        <f t="shared" si="6"/>
        <v>0.27300000000000002</v>
      </c>
      <c r="E95">
        <f t="shared" si="5"/>
        <v>-1.2982834837971773</v>
      </c>
      <c r="N95" s="5">
        <v>645</v>
      </c>
      <c r="O95" s="4">
        <v>9.6</v>
      </c>
      <c r="P95">
        <f t="shared" si="7"/>
        <v>9.6000000000000002E-2</v>
      </c>
      <c r="Q95">
        <f t="shared" si="8"/>
        <v>-2.3434070875143007</v>
      </c>
      <c r="R95">
        <f t="shared" si="9"/>
        <v>-2.3188185492177027</v>
      </c>
    </row>
    <row r="96" spans="2:41" x14ac:dyDescent="0.2">
      <c r="B96" s="5">
        <v>660</v>
      </c>
      <c r="C96" s="4">
        <v>27</v>
      </c>
      <c r="D96">
        <f t="shared" si="6"/>
        <v>0.27</v>
      </c>
      <c r="E96">
        <f t="shared" si="5"/>
        <v>-1.3093333199837622</v>
      </c>
      <c r="N96" s="5">
        <v>660</v>
      </c>
      <c r="O96" s="4">
        <v>9.3000000000000007</v>
      </c>
      <c r="P96">
        <f t="shared" si="7"/>
        <v>9.3000000000000013E-2</v>
      </c>
      <c r="Q96">
        <f t="shared" si="8"/>
        <v>-2.375155785828881</v>
      </c>
      <c r="R96">
        <f t="shared" si="9"/>
        <v>-2.3495645625607442</v>
      </c>
    </row>
    <row r="97" spans="1:42" x14ac:dyDescent="0.2">
      <c r="A97" t="s">
        <v>11</v>
      </c>
      <c r="B97" t="s">
        <v>21</v>
      </c>
      <c r="C97" t="s">
        <v>25</v>
      </c>
      <c r="D97" t="s">
        <v>22</v>
      </c>
      <c r="N97" t="s">
        <v>21</v>
      </c>
      <c r="O97" t="s">
        <v>25</v>
      </c>
      <c r="P97" t="s">
        <v>22</v>
      </c>
    </row>
    <row r="98" spans="1:42" x14ac:dyDescent="0.2">
      <c r="B98" s="2"/>
      <c r="N98" s="2"/>
    </row>
    <row r="99" spans="1:42" x14ac:dyDescent="0.2">
      <c r="B99" s="2"/>
      <c r="N99" s="2"/>
    </row>
    <row r="100" spans="1:42" x14ac:dyDescent="0.2">
      <c r="A100" s="33" t="s">
        <v>37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AG100" t="s">
        <v>47</v>
      </c>
      <c r="AH100" t="s">
        <v>72</v>
      </c>
    </row>
    <row r="101" spans="1:42" ht="15.75" thickBot="1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AK101" t="s">
        <v>74</v>
      </c>
      <c r="AL101" t="s">
        <v>75</v>
      </c>
      <c r="AM101" t="s">
        <v>76</v>
      </c>
      <c r="AN101" t="s">
        <v>77</v>
      </c>
      <c r="AO101" s="22" t="s">
        <v>85</v>
      </c>
      <c r="AP101" t="s">
        <v>86</v>
      </c>
    </row>
    <row r="102" spans="1:42" ht="15" x14ac:dyDescent="0.25">
      <c r="B102" s="1" t="s">
        <v>0</v>
      </c>
      <c r="C102" s="1" t="s">
        <v>3</v>
      </c>
      <c r="D102" s="1" t="s">
        <v>38</v>
      </c>
      <c r="E102" s="1" t="s">
        <v>40</v>
      </c>
      <c r="Q102" s="1" t="s">
        <v>0</v>
      </c>
      <c r="R102" s="1" t="s">
        <v>39</v>
      </c>
      <c r="S102" s="1" t="s">
        <v>26</v>
      </c>
      <c r="T102" s="1" t="s">
        <v>41</v>
      </c>
      <c r="AG102" s="19" t="s">
        <v>48</v>
      </c>
      <c r="AH102" s="19"/>
      <c r="AK102">
        <f>-AH117</f>
        <v>7.5066047359954348E-4</v>
      </c>
      <c r="AL102">
        <f>AI117</f>
        <v>8.8778271153367991E-6</v>
      </c>
      <c r="AM102">
        <f>EXP(AH116)</f>
        <v>0.42045030535571537</v>
      </c>
      <c r="AN102">
        <f>AI116*AM102</f>
        <v>1.4304027324852264E-3</v>
      </c>
      <c r="AO102">
        <f>1/AK102</f>
        <v>1332.1601911511757</v>
      </c>
      <c r="AP102">
        <f>AL102/(AK102)^2</f>
        <v>15.755042769553592</v>
      </c>
    </row>
    <row r="103" spans="1:42" x14ac:dyDescent="0.2">
      <c r="B103" s="5">
        <v>0</v>
      </c>
      <c r="C103" s="4">
        <f>AVERAGE(C3,C52)</f>
        <v>43.7</v>
      </c>
      <c r="D103">
        <f>AVERAGE(D3,D52)</f>
        <v>0.43700000000000006</v>
      </c>
      <c r="E103">
        <f>LN(D103)</f>
        <v>-0.82782208388654677</v>
      </c>
      <c r="Q103" s="5">
        <v>0</v>
      </c>
      <c r="R103" s="4">
        <f t="shared" ref="R103:R147" si="10">AVERAGE(P3,O52)</f>
        <v>41.45</v>
      </c>
      <c r="S103">
        <f t="shared" ref="S103:S147" si="11">AVERAGE(Q3,P52)</f>
        <v>0.41450000000000004</v>
      </c>
      <c r="T103">
        <f>LN(S103)</f>
        <v>-0.8806823044067873</v>
      </c>
      <c r="AG103" s="16" t="s">
        <v>49</v>
      </c>
      <c r="AH103" s="16">
        <v>0.99700628065941177</v>
      </c>
    </row>
    <row r="104" spans="1:42" x14ac:dyDescent="0.2">
      <c r="B104" s="5">
        <v>15</v>
      </c>
      <c r="C104" s="4">
        <f t="shared" ref="C104:D147" si="12">AVERAGE(C4,C53)</f>
        <v>41.5</v>
      </c>
      <c r="D104">
        <f t="shared" si="12"/>
        <v>0.41500000000000004</v>
      </c>
      <c r="E104">
        <f t="shared" ref="E104:E147" si="13">LN(D104)</f>
        <v>-0.87947675875143871</v>
      </c>
      <c r="Q104" s="5">
        <v>15</v>
      </c>
      <c r="R104" s="4">
        <f t="shared" si="10"/>
        <v>36.9</v>
      </c>
      <c r="S104">
        <f t="shared" si="11"/>
        <v>0.36899999999999999</v>
      </c>
      <c r="T104">
        <f t="shared" ref="T104:T147" si="14">LN(S104)</f>
        <v>-0.99695863494160986</v>
      </c>
      <c r="AG104" s="16" t="s">
        <v>50</v>
      </c>
      <c r="AH104" s="16">
        <v>0.99402152367431384</v>
      </c>
    </row>
    <row r="105" spans="1:42" x14ac:dyDescent="0.2">
      <c r="B105" s="5">
        <v>30</v>
      </c>
      <c r="C105" s="4">
        <f t="shared" si="12"/>
        <v>40.5</v>
      </c>
      <c r="D105">
        <f t="shared" si="12"/>
        <v>0.40500000000000003</v>
      </c>
      <c r="E105">
        <f t="shared" si="13"/>
        <v>-0.90386821187559785</v>
      </c>
      <c r="Q105" s="5">
        <v>30</v>
      </c>
      <c r="R105" s="4">
        <f t="shared" si="10"/>
        <v>34.1</v>
      </c>
      <c r="S105">
        <f t="shared" si="11"/>
        <v>0.34099999999999997</v>
      </c>
      <c r="T105">
        <f t="shared" si="14"/>
        <v>-1.0758728016986203</v>
      </c>
      <c r="AG105" s="16" t="s">
        <v>51</v>
      </c>
      <c r="AH105" s="16">
        <v>0.9938824893411583</v>
      </c>
    </row>
    <row r="106" spans="1:42" x14ac:dyDescent="0.2">
      <c r="B106" s="5">
        <v>45</v>
      </c>
      <c r="C106" s="4">
        <f t="shared" si="12"/>
        <v>40.15</v>
      </c>
      <c r="D106">
        <f t="shared" si="12"/>
        <v>0.40149999999999997</v>
      </c>
      <c r="E106">
        <f t="shared" si="13"/>
        <v>-0.91254774559532081</v>
      </c>
      <c r="Q106" s="5">
        <v>45</v>
      </c>
      <c r="R106" s="4">
        <f t="shared" si="10"/>
        <v>32.25</v>
      </c>
      <c r="S106">
        <f t="shared" si="11"/>
        <v>0.32250000000000001</v>
      </c>
      <c r="T106">
        <f t="shared" si="14"/>
        <v>-1.1316521427463098</v>
      </c>
      <c r="AG106" s="16" t="s">
        <v>52</v>
      </c>
      <c r="AH106" s="16">
        <v>1.1601625181560637E-2</v>
      </c>
    </row>
    <row r="107" spans="1:42" ht="15" thickBot="1" x14ac:dyDescent="0.25">
      <c r="B107" s="5">
        <v>60</v>
      </c>
      <c r="C107" s="4">
        <f t="shared" si="12"/>
        <v>39.5</v>
      </c>
      <c r="D107">
        <f t="shared" si="12"/>
        <v>0.39500000000000002</v>
      </c>
      <c r="E107">
        <f t="shared" si="13"/>
        <v>-0.92886951408101515</v>
      </c>
      <c r="Q107" s="5">
        <v>60</v>
      </c>
      <c r="R107" s="4">
        <f t="shared" si="10"/>
        <v>30.4</v>
      </c>
      <c r="S107">
        <f t="shared" si="11"/>
        <v>0.30400000000000005</v>
      </c>
      <c r="T107">
        <f t="shared" si="14"/>
        <v>-1.1907275775759152</v>
      </c>
      <c r="AG107" s="17" t="s">
        <v>53</v>
      </c>
      <c r="AH107" s="17">
        <v>45</v>
      </c>
    </row>
    <row r="108" spans="1:42" x14ac:dyDescent="0.2">
      <c r="B108" s="5">
        <v>75</v>
      </c>
      <c r="C108" s="4">
        <f t="shared" si="12"/>
        <v>39.15</v>
      </c>
      <c r="D108">
        <f t="shared" si="12"/>
        <v>0.39149999999999996</v>
      </c>
      <c r="E108">
        <f t="shared" si="13"/>
        <v>-0.93776976355127939</v>
      </c>
      <c r="Q108" s="5">
        <v>75</v>
      </c>
      <c r="R108" s="4">
        <f t="shared" si="10"/>
        <v>29.1</v>
      </c>
      <c r="S108">
        <f t="shared" si="11"/>
        <v>0.29100000000000004</v>
      </c>
      <c r="T108">
        <f t="shared" si="14"/>
        <v>-1.2344320118106444</v>
      </c>
    </row>
    <row r="109" spans="1:42" ht="15" thickBot="1" x14ac:dyDescent="0.25">
      <c r="B109" s="5">
        <v>90</v>
      </c>
      <c r="C109" s="4">
        <f t="shared" si="12"/>
        <v>38.950000000000003</v>
      </c>
      <c r="D109">
        <f t="shared" si="12"/>
        <v>0.38949999999999996</v>
      </c>
      <c r="E109">
        <f t="shared" si="13"/>
        <v>-0.94289141367133422</v>
      </c>
      <c r="Q109" s="5">
        <v>90</v>
      </c>
      <c r="R109" s="4">
        <f t="shared" si="10"/>
        <v>28.35</v>
      </c>
      <c r="S109">
        <f t="shared" si="11"/>
        <v>0.28349999999999997</v>
      </c>
      <c r="T109">
        <f t="shared" si="14"/>
        <v>-1.2605431558143303</v>
      </c>
      <c r="AG109" t="s">
        <v>54</v>
      </c>
    </row>
    <row r="110" spans="1:42" x14ac:dyDescent="0.2">
      <c r="B110" s="5">
        <v>105</v>
      </c>
      <c r="C110" s="4">
        <f t="shared" si="12"/>
        <v>38.65</v>
      </c>
      <c r="D110">
        <f t="shared" si="12"/>
        <v>0.38649999999999995</v>
      </c>
      <c r="E110">
        <f t="shared" si="13"/>
        <v>-0.95062341095466052</v>
      </c>
      <c r="Q110" s="5">
        <v>105</v>
      </c>
      <c r="R110" s="4">
        <f t="shared" si="10"/>
        <v>27.25</v>
      </c>
      <c r="S110">
        <f t="shared" si="11"/>
        <v>0.27250000000000002</v>
      </c>
      <c r="T110">
        <f t="shared" si="14"/>
        <v>-1.3001166648788383</v>
      </c>
      <c r="AG110" s="18"/>
      <c r="AH110" s="18" t="s">
        <v>59</v>
      </c>
      <c r="AI110" s="18" t="s">
        <v>60</v>
      </c>
      <c r="AJ110" s="18" t="s">
        <v>61</v>
      </c>
      <c r="AK110" s="18" t="s">
        <v>62</v>
      </c>
      <c r="AL110" s="18" t="s">
        <v>63</v>
      </c>
    </row>
    <row r="111" spans="1:42" x14ac:dyDescent="0.2">
      <c r="B111" s="5">
        <v>120</v>
      </c>
      <c r="C111" s="4">
        <f t="shared" si="12"/>
        <v>38.5</v>
      </c>
      <c r="D111">
        <f t="shared" si="12"/>
        <v>0.38500000000000001</v>
      </c>
      <c r="E111">
        <f t="shared" si="13"/>
        <v>-0.95451194469435285</v>
      </c>
      <c r="Q111" s="5">
        <v>120</v>
      </c>
      <c r="R111" s="4">
        <f t="shared" si="10"/>
        <v>26.5</v>
      </c>
      <c r="S111">
        <f t="shared" si="11"/>
        <v>0.26500000000000001</v>
      </c>
      <c r="T111">
        <f t="shared" si="14"/>
        <v>-1.3280254529959148</v>
      </c>
      <c r="AG111" s="16" t="s">
        <v>55</v>
      </c>
      <c r="AH111" s="16">
        <v>1</v>
      </c>
      <c r="AI111" s="16">
        <v>0.96230200564831625</v>
      </c>
      <c r="AJ111" s="16">
        <v>0.96230200564831625</v>
      </c>
      <c r="AK111" s="16">
        <v>7149.4680566606667</v>
      </c>
      <c r="AL111" s="16">
        <v>1.9081882581286865E-49</v>
      </c>
    </row>
    <row r="112" spans="1:42" x14ac:dyDescent="0.2">
      <c r="B112" s="5">
        <v>135</v>
      </c>
      <c r="C112" s="4">
        <f t="shared" si="12"/>
        <v>38</v>
      </c>
      <c r="D112">
        <f t="shared" si="12"/>
        <v>0.38</v>
      </c>
      <c r="E112">
        <f t="shared" si="13"/>
        <v>-0.96758402626170559</v>
      </c>
      <c r="Q112" s="5">
        <v>135</v>
      </c>
      <c r="R112" s="4">
        <f t="shared" si="10"/>
        <v>25.5</v>
      </c>
      <c r="S112">
        <f t="shared" si="11"/>
        <v>0.255</v>
      </c>
      <c r="T112">
        <f t="shared" si="14"/>
        <v>-1.3664917338237108</v>
      </c>
      <c r="AG112" s="16" t="s">
        <v>56</v>
      </c>
      <c r="AH112" s="16">
        <v>43</v>
      </c>
      <c r="AI112" s="16">
        <v>5.7877013946971406E-3</v>
      </c>
      <c r="AJ112" s="16">
        <v>1.3459770685342188E-4</v>
      </c>
      <c r="AK112" s="16"/>
      <c r="AL112" s="16"/>
    </row>
    <row r="113" spans="2:42" ht="15" thickBot="1" x14ac:dyDescent="0.25">
      <c r="B113" s="5">
        <v>150</v>
      </c>
      <c r="C113" s="4">
        <f t="shared" si="12"/>
        <v>37.25</v>
      </c>
      <c r="D113">
        <f t="shared" si="12"/>
        <v>0.3725</v>
      </c>
      <c r="E113">
        <f t="shared" si="13"/>
        <v>-0.98751824116252285</v>
      </c>
      <c r="Q113" s="5">
        <v>150</v>
      </c>
      <c r="R113" s="4">
        <f t="shared" si="10"/>
        <v>24.25</v>
      </c>
      <c r="S113">
        <f t="shared" si="11"/>
        <v>0.24249999999999999</v>
      </c>
      <c r="T113">
        <f t="shared" si="14"/>
        <v>-1.4167535686045991</v>
      </c>
      <c r="AG113" s="17" t="s">
        <v>57</v>
      </c>
      <c r="AH113" s="17">
        <v>44</v>
      </c>
      <c r="AI113" s="17">
        <v>0.96808970704301334</v>
      </c>
      <c r="AJ113" s="17"/>
      <c r="AK113" s="17"/>
      <c r="AL113" s="17"/>
    </row>
    <row r="114" spans="2:42" ht="15" thickBot="1" x14ac:dyDescent="0.25">
      <c r="B114" s="5">
        <v>165</v>
      </c>
      <c r="C114" s="4">
        <f t="shared" si="12"/>
        <v>36.9</v>
      </c>
      <c r="D114">
        <f t="shared" si="12"/>
        <v>0.36899999999999999</v>
      </c>
      <c r="E114">
        <f t="shared" si="13"/>
        <v>-0.99695863494160986</v>
      </c>
      <c r="Q114" s="5">
        <v>165</v>
      </c>
      <c r="R114" s="4">
        <f t="shared" si="10"/>
        <v>23.6</v>
      </c>
      <c r="S114">
        <f t="shared" si="11"/>
        <v>0.23599999999999999</v>
      </c>
      <c r="T114">
        <f t="shared" si="14"/>
        <v>-1.443923473956527</v>
      </c>
    </row>
    <row r="115" spans="2:42" x14ac:dyDescent="0.2">
      <c r="B115" s="5">
        <v>180</v>
      </c>
      <c r="C115" s="4">
        <f t="shared" si="12"/>
        <v>36.5</v>
      </c>
      <c r="D115">
        <f t="shared" si="12"/>
        <v>0.36499999999999999</v>
      </c>
      <c r="E115">
        <f t="shared" si="13"/>
        <v>-1.0078579253996456</v>
      </c>
      <c r="Q115" s="5">
        <v>180</v>
      </c>
      <c r="R115" s="4">
        <f t="shared" si="10"/>
        <v>22.75</v>
      </c>
      <c r="S115">
        <f t="shared" si="11"/>
        <v>0.22750000000000001</v>
      </c>
      <c r="T115">
        <f t="shared" si="14"/>
        <v>-1.480605040591132</v>
      </c>
      <c r="AG115" s="18"/>
      <c r="AH115" s="18" t="s">
        <v>64</v>
      </c>
      <c r="AI115" s="18" t="s">
        <v>52</v>
      </c>
      <c r="AJ115" s="18" t="s">
        <v>65</v>
      </c>
      <c r="AK115" s="18" t="s">
        <v>66</v>
      </c>
      <c r="AL115" s="18" t="s">
        <v>67</v>
      </c>
      <c r="AM115" s="18" t="s">
        <v>68</v>
      </c>
      <c r="AN115" s="18" t="s">
        <v>69</v>
      </c>
      <c r="AO115" s="18" t="s">
        <v>70</v>
      </c>
    </row>
    <row r="116" spans="2:42" x14ac:dyDescent="0.2">
      <c r="B116" s="5">
        <v>195</v>
      </c>
      <c r="C116" s="4">
        <f t="shared" si="12"/>
        <v>36.1</v>
      </c>
      <c r="D116">
        <f t="shared" si="12"/>
        <v>0.36099999999999999</v>
      </c>
      <c r="E116">
        <f t="shared" si="13"/>
        <v>-1.0188773206492561</v>
      </c>
      <c r="Q116" s="5">
        <v>195</v>
      </c>
      <c r="R116" s="4">
        <f t="shared" si="10"/>
        <v>22.1</v>
      </c>
      <c r="S116">
        <f t="shared" si="11"/>
        <v>0.22099999999999997</v>
      </c>
      <c r="T116">
        <f t="shared" si="14"/>
        <v>-1.5095925774643844</v>
      </c>
      <c r="AG116" s="16" t="s">
        <v>58</v>
      </c>
      <c r="AH116" s="16">
        <v>-0.86642898644421118</v>
      </c>
      <c r="AI116" s="16">
        <v>3.4020732397258141E-3</v>
      </c>
      <c r="AJ116" s="16">
        <v>-254.67675896184997</v>
      </c>
      <c r="AK116" s="16">
        <v>5.478499470437339E-70</v>
      </c>
      <c r="AL116" s="16">
        <v>-0.87328992092022684</v>
      </c>
      <c r="AM116" s="16">
        <v>-0.85956805196819552</v>
      </c>
      <c r="AN116" s="16">
        <v>-0.87328992092022684</v>
      </c>
      <c r="AO116" s="16">
        <v>-0.85956805196819552</v>
      </c>
    </row>
    <row r="117" spans="2:42" ht="15" thickBot="1" x14ac:dyDescent="0.25">
      <c r="B117" s="5">
        <v>210</v>
      </c>
      <c r="C117" s="4">
        <f t="shared" si="12"/>
        <v>35.75</v>
      </c>
      <c r="D117">
        <f t="shared" si="12"/>
        <v>0.35749999999999998</v>
      </c>
      <c r="E117">
        <f t="shared" si="13"/>
        <v>-1.0286199168480747</v>
      </c>
      <c r="Q117" s="5">
        <v>210</v>
      </c>
      <c r="R117" s="4">
        <f t="shared" si="10"/>
        <v>21.6</v>
      </c>
      <c r="S117">
        <f t="shared" si="11"/>
        <v>0.216</v>
      </c>
      <c r="T117">
        <f t="shared" si="14"/>
        <v>-1.5324768712979722</v>
      </c>
      <c r="AG117" s="17" t="s">
        <v>0</v>
      </c>
      <c r="AH117" s="17">
        <v>-7.5066047359954348E-4</v>
      </c>
      <c r="AI117" s="17">
        <v>8.8778271153367991E-6</v>
      </c>
      <c r="AJ117" s="17">
        <v>-84.55452712102803</v>
      </c>
      <c r="AK117" s="17">
        <v>1.9081882581286865E-49</v>
      </c>
      <c r="AL117" s="17">
        <v>-7.6856431806017304E-4</v>
      </c>
      <c r="AM117" s="17">
        <v>-7.3275662913891391E-4</v>
      </c>
      <c r="AN117" s="17">
        <v>-7.6856431806017304E-4</v>
      </c>
      <c r="AO117" s="17">
        <v>-7.3275662913891391E-4</v>
      </c>
    </row>
    <row r="118" spans="2:42" x14ac:dyDescent="0.2">
      <c r="B118" s="5">
        <v>225</v>
      </c>
      <c r="C118" s="4">
        <f t="shared" si="12"/>
        <v>35.4</v>
      </c>
      <c r="D118">
        <f t="shared" si="12"/>
        <v>0.35399999999999998</v>
      </c>
      <c r="E118">
        <f t="shared" si="13"/>
        <v>-1.0384583658483626</v>
      </c>
      <c r="Q118" s="5">
        <v>225</v>
      </c>
      <c r="R118" s="4">
        <f t="shared" si="10"/>
        <v>21.1</v>
      </c>
      <c r="S118">
        <f t="shared" si="11"/>
        <v>0.21099999999999999</v>
      </c>
      <c r="T118">
        <f t="shared" si="14"/>
        <v>-1.5558971455060706</v>
      </c>
    </row>
    <row r="119" spans="2:42" x14ac:dyDescent="0.2">
      <c r="B119" s="5">
        <v>240</v>
      </c>
      <c r="C119" s="4">
        <f t="shared" si="12"/>
        <v>34.9</v>
      </c>
      <c r="D119">
        <f t="shared" si="12"/>
        <v>0.34899999999999998</v>
      </c>
      <c r="E119">
        <f t="shared" si="13"/>
        <v>-1.05268335677971</v>
      </c>
      <c r="Q119" s="5">
        <v>240</v>
      </c>
      <c r="R119" s="4">
        <f t="shared" si="10"/>
        <v>20.200000000000003</v>
      </c>
      <c r="S119">
        <f t="shared" si="11"/>
        <v>0.20200000000000001</v>
      </c>
      <c r="T119">
        <f t="shared" si="14"/>
        <v>-1.5994875815809322</v>
      </c>
    </row>
    <row r="120" spans="2:42" x14ac:dyDescent="0.2">
      <c r="B120" s="5">
        <v>255</v>
      </c>
      <c r="C120" s="4">
        <f t="shared" si="12"/>
        <v>34.6</v>
      </c>
      <c r="D120">
        <f t="shared" si="12"/>
        <v>0.34599999999999997</v>
      </c>
      <c r="E120">
        <f t="shared" si="13"/>
        <v>-1.0613165039244128</v>
      </c>
      <c r="Q120" s="5">
        <v>255</v>
      </c>
      <c r="R120" s="4">
        <f t="shared" si="10"/>
        <v>19.7</v>
      </c>
      <c r="S120">
        <f t="shared" si="11"/>
        <v>0.19700000000000001</v>
      </c>
      <c r="T120">
        <f t="shared" si="14"/>
        <v>-1.6245515502441485</v>
      </c>
    </row>
    <row r="121" spans="2:42" x14ac:dyDescent="0.2">
      <c r="B121" s="5">
        <v>270</v>
      </c>
      <c r="C121" s="4">
        <f t="shared" si="12"/>
        <v>34.35</v>
      </c>
      <c r="D121">
        <f t="shared" si="12"/>
        <v>0.34350000000000003</v>
      </c>
      <c r="E121">
        <f t="shared" si="13"/>
        <v>-1.0685681673197329</v>
      </c>
      <c r="Q121" s="5">
        <v>270</v>
      </c>
      <c r="R121" s="4">
        <f t="shared" si="10"/>
        <v>19.25</v>
      </c>
      <c r="S121">
        <f t="shared" si="11"/>
        <v>0.1925</v>
      </c>
      <c r="T121">
        <f t="shared" si="14"/>
        <v>-1.647659125254298</v>
      </c>
    </row>
    <row r="122" spans="2:42" x14ac:dyDescent="0.2">
      <c r="B122" s="5">
        <v>285</v>
      </c>
      <c r="C122" s="4">
        <f t="shared" si="12"/>
        <v>34.1</v>
      </c>
      <c r="D122">
        <f t="shared" si="12"/>
        <v>0.34099999999999997</v>
      </c>
      <c r="E122">
        <f t="shared" si="13"/>
        <v>-1.0758728016986203</v>
      </c>
      <c r="Q122" s="5">
        <v>285</v>
      </c>
      <c r="R122" s="4">
        <f t="shared" si="10"/>
        <v>18.649999999999999</v>
      </c>
      <c r="S122">
        <f t="shared" si="11"/>
        <v>0.1865</v>
      </c>
      <c r="T122">
        <f t="shared" si="14"/>
        <v>-1.6793240398982667</v>
      </c>
      <c r="AG122" t="s">
        <v>47</v>
      </c>
      <c r="AH122" t="s">
        <v>73</v>
      </c>
    </row>
    <row r="123" spans="2:42" ht="15" thickBot="1" x14ac:dyDescent="0.25">
      <c r="B123" s="5">
        <v>300</v>
      </c>
      <c r="C123" s="4">
        <f t="shared" si="12"/>
        <v>34</v>
      </c>
      <c r="D123">
        <f t="shared" si="12"/>
        <v>0.33999999999999997</v>
      </c>
      <c r="E123">
        <f t="shared" si="13"/>
        <v>-1.07880966137193</v>
      </c>
      <c r="Q123" s="5">
        <v>300</v>
      </c>
      <c r="R123" s="4">
        <f t="shared" si="10"/>
        <v>18.45</v>
      </c>
      <c r="S123">
        <f t="shared" si="11"/>
        <v>0.1845</v>
      </c>
      <c r="T123">
        <f t="shared" si="14"/>
        <v>-1.6901058155015551</v>
      </c>
    </row>
    <row r="124" spans="2:42" ht="15" x14ac:dyDescent="0.25">
      <c r="B124" s="5">
        <v>315</v>
      </c>
      <c r="C124" s="4">
        <f t="shared" si="12"/>
        <v>33.5</v>
      </c>
      <c r="D124">
        <f t="shared" si="12"/>
        <v>0.33499999999999996</v>
      </c>
      <c r="E124">
        <f t="shared" si="13"/>
        <v>-1.0936247471570708</v>
      </c>
      <c r="Q124" s="5">
        <v>315</v>
      </c>
      <c r="R124" s="4">
        <f t="shared" si="10"/>
        <v>17.8</v>
      </c>
      <c r="S124">
        <f t="shared" si="11"/>
        <v>0.17799999999999999</v>
      </c>
      <c r="T124">
        <f t="shared" si="14"/>
        <v>-1.725971728690052</v>
      </c>
      <c r="AG124" s="19" t="s">
        <v>48</v>
      </c>
      <c r="AH124" s="19"/>
      <c r="AK124" t="s">
        <v>74</v>
      </c>
      <c r="AL124" t="s">
        <v>75</v>
      </c>
      <c r="AM124" t="s">
        <v>76</v>
      </c>
      <c r="AN124" t="s">
        <v>77</v>
      </c>
      <c r="AO124" s="22" t="s">
        <v>85</v>
      </c>
      <c r="AP124" t="s">
        <v>86</v>
      </c>
    </row>
    <row r="125" spans="2:42" x14ac:dyDescent="0.2">
      <c r="B125" s="5">
        <v>330</v>
      </c>
      <c r="C125" s="4">
        <f t="shared" si="12"/>
        <v>33.299999999999997</v>
      </c>
      <c r="D125">
        <f t="shared" si="12"/>
        <v>0.33299999999999996</v>
      </c>
      <c r="E125">
        <f t="shared" si="13"/>
        <v>-1.0996127890016933</v>
      </c>
      <c r="Q125" s="5">
        <v>330</v>
      </c>
      <c r="R125" s="4">
        <f t="shared" si="10"/>
        <v>17.399999999999999</v>
      </c>
      <c r="S125">
        <f t="shared" si="11"/>
        <v>0.17399999999999999</v>
      </c>
      <c r="T125">
        <f t="shared" si="14"/>
        <v>-1.7486999797676082</v>
      </c>
      <c r="AG125" s="16" t="s">
        <v>49</v>
      </c>
      <c r="AH125" s="16">
        <v>0.99512453361294861</v>
      </c>
      <c r="AK125">
        <f>-AH139</f>
        <v>2.2727490813761173E-3</v>
      </c>
      <c r="AL125">
        <f>AI139</f>
        <v>3.4350488501193254E-5</v>
      </c>
      <c r="AM125">
        <f>EXP(AH138)</f>
        <v>0.35935303779252148</v>
      </c>
      <c r="AN125">
        <f>AI138*AM125</f>
        <v>4.7303275409173832E-3</v>
      </c>
      <c r="AO125">
        <f>1/AK125</f>
        <v>439.99577788609827</v>
      </c>
      <c r="AP125">
        <f>AL125/(AK125)^2</f>
        <v>6.6501269465693262</v>
      </c>
    </row>
    <row r="126" spans="2:42" x14ac:dyDescent="0.2">
      <c r="B126" s="5">
        <v>345</v>
      </c>
      <c r="C126" s="4">
        <f t="shared" si="12"/>
        <v>32.799999999999997</v>
      </c>
      <c r="D126">
        <f t="shared" si="12"/>
        <v>0.32799999999999996</v>
      </c>
      <c r="E126">
        <f t="shared" si="13"/>
        <v>-1.1147416705979933</v>
      </c>
      <c r="Q126" s="5">
        <v>345</v>
      </c>
      <c r="R126" s="4">
        <f t="shared" si="10"/>
        <v>16.75</v>
      </c>
      <c r="S126">
        <f t="shared" si="11"/>
        <v>0.16749999999999998</v>
      </c>
      <c r="T126">
        <f t="shared" si="14"/>
        <v>-1.786771927717016</v>
      </c>
      <c r="AG126" s="16" t="s">
        <v>50</v>
      </c>
      <c r="AH126" s="16">
        <v>0.99027283739838856</v>
      </c>
    </row>
    <row r="127" spans="2:42" x14ac:dyDescent="0.2">
      <c r="B127" s="5">
        <v>360</v>
      </c>
      <c r="C127" s="4">
        <f t="shared" si="12"/>
        <v>32.450000000000003</v>
      </c>
      <c r="D127">
        <f t="shared" si="12"/>
        <v>0.32450000000000001</v>
      </c>
      <c r="E127">
        <f t="shared" si="13"/>
        <v>-1.1254697428379923</v>
      </c>
      <c r="Q127" s="5">
        <v>360</v>
      </c>
      <c r="R127" s="4">
        <f t="shared" si="10"/>
        <v>16.25</v>
      </c>
      <c r="S127">
        <f t="shared" si="11"/>
        <v>0.16250000000000001</v>
      </c>
      <c r="T127">
        <f t="shared" si="14"/>
        <v>-1.8170772772123449</v>
      </c>
      <c r="AG127" s="16" t="s">
        <v>51</v>
      </c>
      <c r="AH127" s="16">
        <v>0.99004662431463009</v>
      </c>
    </row>
    <row r="128" spans="2:42" x14ac:dyDescent="0.2">
      <c r="B128" s="5">
        <v>375</v>
      </c>
      <c r="C128" s="4">
        <f t="shared" si="12"/>
        <v>32</v>
      </c>
      <c r="D128">
        <f t="shared" si="12"/>
        <v>0.32</v>
      </c>
      <c r="E128">
        <f t="shared" si="13"/>
        <v>-1.1394342831883648</v>
      </c>
      <c r="Q128" s="5">
        <v>375</v>
      </c>
      <c r="R128" s="4">
        <f t="shared" si="10"/>
        <v>15.7</v>
      </c>
      <c r="S128">
        <f t="shared" si="11"/>
        <v>0.157</v>
      </c>
      <c r="T128">
        <f t="shared" si="14"/>
        <v>-1.8515094736338289</v>
      </c>
      <c r="AG128" s="16" t="s">
        <v>52</v>
      </c>
      <c r="AH128" s="16">
        <v>4.4889530649441352E-2</v>
      </c>
    </row>
    <row r="129" spans="2:41" ht="15" thickBot="1" x14ac:dyDescent="0.25">
      <c r="B129" s="5">
        <v>390</v>
      </c>
      <c r="C129" s="4">
        <f t="shared" si="12"/>
        <v>31.65</v>
      </c>
      <c r="D129">
        <f t="shared" si="12"/>
        <v>0.3165</v>
      </c>
      <c r="E129">
        <f t="shared" si="13"/>
        <v>-1.1504320373979062</v>
      </c>
      <c r="Q129" s="5">
        <v>390</v>
      </c>
      <c r="R129" s="4">
        <f t="shared" si="10"/>
        <v>15.25</v>
      </c>
      <c r="S129">
        <f t="shared" si="11"/>
        <v>0.15250000000000002</v>
      </c>
      <c r="T129">
        <f t="shared" si="14"/>
        <v>-1.8805906829346706</v>
      </c>
      <c r="AG129" s="17" t="s">
        <v>53</v>
      </c>
      <c r="AH129" s="17">
        <v>45</v>
      </c>
    </row>
    <row r="130" spans="2:41" x14ac:dyDescent="0.2">
      <c r="B130" s="5">
        <v>405</v>
      </c>
      <c r="C130" s="4">
        <f t="shared" si="12"/>
        <v>31.35</v>
      </c>
      <c r="D130">
        <f t="shared" si="12"/>
        <v>0.3135</v>
      </c>
      <c r="E130">
        <f t="shared" si="13"/>
        <v>-1.1599559189091617</v>
      </c>
      <c r="Q130" s="5">
        <v>405</v>
      </c>
      <c r="R130" s="4">
        <f t="shared" si="10"/>
        <v>14.85</v>
      </c>
      <c r="S130">
        <f t="shared" si="11"/>
        <v>0.14850000000000002</v>
      </c>
      <c r="T130">
        <f t="shared" si="14"/>
        <v>-1.9071703207393826</v>
      </c>
    </row>
    <row r="131" spans="2:41" ht="15" thickBot="1" x14ac:dyDescent="0.25">
      <c r="B131" s="5">
        <v>420</v>
      </c>
      <c r="C131" s="4">
        <f t="shared" si="12"/>
        <v>31</v>
      </c>
      <c r="D131">
        <f t="shared" si="12"/>
        <v>0.31</v>
      </c>
      <c r="E131">
        <f t="shared" si="13"/>
        <v>-1.1711829815029451</v>
      </c>
      <c r="Q131" s="5">
        <v>420</v>
      </c>
      <c r="R131" s="4">
        <f t="shared" si="10"/>
        <v>14.450000000000001</v>
      </c>
      <c r="S131">
        <f t="shared" si="11"/>
        <v>0.14450000000000002</v>
      </c>
      <c r="T131">
        <f t="shared" si="14"/>
        <v>-1.9344757714296501</v>
      </c>
      <c r="AG131" t="s">
        <v>54</v>
      </c>
    </row>
    <row r="132" spans="2:41" x14ac:dyDescent="0.2">
      <c r="B132" s="5">
        <v>435</v>
      </c>
      <c r="C132" s="4">
        <f t="shared" si="12"/>
        <v>30.65</v>
      </c>
      <c r="D132">
        <f t="shared" si="12"/>
        <v>0.30649999999999999</v>
      </c>
      <c r="E132">
        <f t="shared" si="13"/>
        <v>-1.1825375236058711</v>
      </c>
      <c r="Q132" s="5">
        <v>435</v>
      </c>
      <c r="R132" s="4">
        <f t="shared" si="10"/>
        <v>14.05</v>
      </c>
      <c r="S132">
        <f t="shared" si="11"/>
        <v>0.14050000000000001</v>
      </c>
      <c r="T132">
        <f t="shared" si="14"/>
        <v>-1.9625477902083366</v>
      </c>
      <c r="AG132" s="18"/>
      <c r="AH132" s="18" t="s">
        <v>59</v>
      </c>
      <c r="AI132" s="18" t="s">
        <v>60</v>
      </c>
      <c r="AJ132" s="18" t="s">
        <v>61</v>
      </c>
      <c r="AK132" s="18" t="s">
        <v>62</v>
      </c>
      <c r="AL132" s="18" t="s">
        <v>63</v>
      </c>
    </row>
    <row r="133" spans="2:41" x14ac:dyDescent="0.2">
      <c r="B133" s="5">
        <v>450</v>
      </c>
      <c r="C133" s="4">
        <f t="shared" si="12"/>
        <v>30.299999999999997</v>
      </c>
      <c r="D133">
        <f t="shared" si="12"/>
        <v>0.30299999999999999</v>
      </c>
      <c r="E133">
        <f t="shared" si="13"/>
        <v>-1.194022473472768</v>
      </c>
      <c r="Q133" s="5">
        <v>450</v>
      </c>
      <c r="R133" s="4">
        <f t="shared" si="10"/>
        <v>13.6</v>
      </c>
      <c r="S133">
        <f t="shared" si="11"/>
        <v>0.13600000000000001</v>
      </c>
      <c r="T133">
        <f t="shared" si="14"/>
        <v>-1.9951003932460849</v>
      </c>
      <c r="AG133" s="16" t="s">
        <v>55</v>
      </c>
      <c r="AH133" s="16">
        <v>1</v>
      </c>
      <c r="AI133" s="16">
        <v>8.8211920177216143</v>
      </c>
      <c r="AJ133" s="16">
        <v>8.8211920177216143</v>
      </c>
      <c r="AK133" s="16">
        <v>4377.6107948556628</v>
      </c>
      <c r="AL133" s="16">
        <v>6.7051992493758014E-45</v>
      </c>
    </row>
    <row r="134" spans="2:41" x14ac:dyDescent="0.2">
      <c r="B134" s="5">
        <v>465</v>
      </c>
      <c r="C134" s="4">
        <f t="shared" si="12"/>
        <v>29.85</v>
      </c>
      <c r="D134">
        <f t="shared" si="12"/>
        <v>0.29849999999999999</v>
      </c>
      <c r="E134">
        <f t="shared" si="13"/>
        <v>-1.2089853461494804</v>
      </c>
      <c r="Q134" s="5">
        <v>465</v>
      </c>
      <c r="R134" s="4">
        <f t="shared" si="10"/>
        <v>13.05</v>
      </c>
      <c r="S134">
        <f t="shared" si="11"/>
        <v>0.1305</v>
      </c>
      <c r="T134">
        <f t="shared" si="14"/>
        <v>-2.0363820522193889</v>
      </c>
      <c r="AG134" s="16" t="s">
        <v>56</v>
      </c>
      <c r="AH134" s="16">
        <v>43</v>
      </c>
      <c r="AI134" s="16">
        <v>8.6648008362866791E-2</v>
      </c>
      <c r="AJ134" s="16">
        <v>2.0150699619271347E-3</v>
      </c>
      <c r="AK134" s="16"/>
      <c r="AL134" s="16"/>
    </row>
    <row r="135" spans="2:41" ht="15" thickBot="1" x14ac:dyDescent="0.25">
      <c r="B135" s="5">
        <v>480</v>
      </c>
      <c r="C135" s="4">
        <f t="shared" si="12"/>
        <v>29.5</v>
      </c>
      <c r="D135">
        <f t="shared" si="12"/>
        <v>0.29500000000000004</v>
      </c>
      <c r="E135">
        <f t="shared" si="13"/>
        <v>-1.2207799226423171</v>
      </c>
      <c r="Q135" s="5">
        <v>480</v>
      </c>
      <c r="R135" s="4">
        <f t="shared" si="10"/>
        <v>12.6</v>
      </c>
      <c r="S135">
        <f t="shared" si="11"/>
        <v>0.126</v>
      </c>
      <c r="T135">
        <f t="shared" si="14"/>
        <v>-2.0714733720306588</v>
      </c>
      <c r="AG135" s="17" t="s">
        <v>57</v>
      </c>
      <c r="AH135" s="17">
        <v>44</v>
      </c>
      <c r="AI135" s="17">
        <v>8.9078400260844806</v>
      </c>
      <c r="AJ135" s="17"/>
      <c r="AK135" s="17"/>
      <c r="AL135" s="17"/>
    </row>
    <row r="136" spans="2:41" ht="15" thickBot="1" x14ac:dyDescent="0.25">
      <c r="B136" s="5">
        <v>495</v>
      </c>
      <c r="C136" s="4">
        <f t="shared" si="12"/>
        <v>29.15</v>
      </c>
      <c r="D136">
        <f t="shared" si="12"/>
        <v>0.29149999999999998</v>
      </c>
      <c r="E136">
        <f t="shared" si="13"/>
        <v>-1.23271527319159</v>
      </c>
      <c r="Q136" s="5">
        <v>495</v>
      </c>
      <c r="R136" s="4">
        <f t="shared" si="10"/>
        <v>12.1</v>
      </c>
      <c r="S136">
        <f t="shared" si="11"/>
        <v>0.121</v>
      </c>
      <c r="T136">
        <f t="shared" si="14"/>
        <v>-2.1119647333853959</v>
      </c>
    </row>
    <row r="137" spans="2:41" x14ac:dyDescent="0.2">
      <c r="B137" s="5">
        <v>510</v>
      </c>
      <c r="C137" s="4">
        <f t="shared" si="12"/>
        <v>28.9</v>
      </c>
      <c r="D137">
        <f t="shared" si="12"/>
        <v>0.28900000000000003</v>
      </c>
      <c r="E137">
        <f t="shared" si="13"/>
        <v>-1.2413285908697047</v>
      </c>
      <c r="Q137" s="5">
        <v>510</v>
      </c>
      <c r="R137" s="4">
        <f t="shared" si="10"/>
        <v>11.75</v>
      </c>
      <c r="S137">
        <f t="shared" si="11"/>
        <v>0.11749999999999999</v>
      </c>
      <c r="T137">
        <f t="shared" si="14"/>
        <v>-2.1413169453979233</v>
      </c>
      <c r="AG137" s="18"/>
      <c r="AH137" s="18" t="s">
        <v>64</v>
      </c>
      <c r="AI137" s="18" t="s">
        <v>52</v>
      </c>
      <c r="AJ137" s="18" t="s">
        <v>65</v>
      </c>
      <c r="AK137" s="18" t="s">
        <v>66</v>
      </c>
      <c r="AL137" s="18" t="s">
        <v>67</v>
      </c>
      <c r="AM137" s="18" t="s">
        <v>68</v>
      </c>
      <c r="AN137" s="18" t="s">
        <v>69</v>
      </c>
      <c r="AO137" s="18" t="s">
        <v>70</v>
      </c>
    </row>
    <row r="138" spans="2:41" x14ac:dyDescent="0.2">
      <c r="B138" s="5">
        <v>525</v>
      </c>
      <c r="C138" s="4">
        <f t="shared" si="12"/>
        <v>28.65</v>
      </c>
      <c r="D138">
        <f t="shared" si="12"/>
        <v>0.28649999999999998</v>
      </c>
      <c r="E138">
        <f t="shared" si="13"/>
        <v>-1.250016742827343</v>
      </c>
      <c r="Q138" s="5">
        <v>525</v>
      </c>
      <c r="R138" s="4">
        <f t="shared" si="10"/>
        <v>11.4</v>
      </c>
      <c r="S138">
        <f t="shared" si="11"/>
        <v>0.114</v>
      </c>
      <c r="T138">
        <f t="shared" si="14"/>
        <v>-2.1715568305876416</v>
      </c>
      <c r="AG138" s="16" t="s">
        <v>58</v>
      </c>
      <c r="AH138" s="16">
        <v>-1.023449981527456</v>
      </c>
      <c r="AI138" s="16">
        <v>1.316345499672252E-2</v>
      </c>
      <c r="AJ138" s="16">
        <v>-77.74934329796227</v>
      </c>
      <c r="AK138" s="16">
        <v>6.879856230441223E-48</v>
      </c>
      <c r="AL138" s="16">
        <v>-1.0499966181947411</v>
      </c>
      <c r="AM138" s="16">
        <v>-0.99690334486017096</v>
      </c>
      <c r="AN138" s="16">
        <v>-1.0499966181947411</v>
      </c>
      <c r="AO138" s="16">
        <v>-0.99690334486017096</v>
      </c>
    </row>
    <row r="139" spans="2:41" ht="15" thickBot="1" x14ac:dyDescent="0.25">
      <c r="B139" s="5">
        <v>540</v>
      </c>
      <c r="C139" s="4">
        <f t="shared" si="12"/>
        <v>28</v>
      </c>
      <c r="D139">
        <f t="shared" si="12"/>
        <v>0.28000000000000003</v>
      </c>
      <c r="E139">
        <f t="shared" si="13"/>
        <v>-1.2729656758128873</v>
      </c>
      <c r="Q139" s="5">
        <v>540</v>
      </c>
      <c r="R139" s="4">
        <f t="shared" si="10"/>
        <v>10.65</v>
      </c>
      <c r="S139">
        <f t="shared" si="11"/>
        <v>0.10650000000000001</v>
      </c>
      <c r="T139">
        <f t="shared" si="14"/>
        <v>-2.2396102938326572</v>
      </c>
      <c r="AG139" s="17" t="s">
        <v>0</v>
      </c>
      <c r="AH139" s="17">
        <v>-2.2727490813761173E-3</v>
      </c>
      <c r="AI139" s="17">
        <v>3.4350488501193254E-5</v>
      </c>
      <c r="AJ139" s="17">
        <v>-66.163515587184946</v>
      </c>
      <c r="AK139" s="17">
        <v>6.705199249375611E-45</v>
      </c>
      <c r="AL139" s="17">
        <v>-2.3420234426902234E-3</v>
      </c>
      <c r="AM139" s="17">
        <v>-2.2034747200620113E-3</v>
      </c>
      <c r="AN139" s="17">
        <v>-2.3420234426902234E-3</v>
      </c>
      <c r="AO139" s="17">
        <v>-2.2034747200620113E-3</v>
      </c>
    </row>
    <row r="140" spans="2:41" x14ac:dyDescent="0.2">
      <c r="B140" s="5">
        <v>555</v>
      </c>
      <c r="C140" s="4">
        <f t="shared" si="12"/>
        <v>27.65</v>
      </c>
      <c r="D140">
        <f t="shared" si="12"/>
        <v>0.27649999999999997</v>
      </c>
      <c r="E140">
        <f t="shared" si="13"/>
        <v>-1.2855444580197477</v>
      </c>
      <c r="Q140" s="5">
        <v>555</v>
      </c>
      <c r="R140" s="4">
        <f t="shared" si="10"/>
        <v>10.3</v>
      </c>
      <c r="S140">
        <f t="shared" si="11"/>
        <v>0.10300000000000001</v>
      </c>
      <c r="T140">
        <f t="shared" si="14"/>
        <v>-2.2730262907525014</v>
      </c>
    </row>
    <row r="141" spans="2:41" x14ac:dyDescent="0.2">
      <c r="B141" s="5">
        <v>570</v>
      </c>
      <c r="C141" s="4">
        <f t="shared" si="12"/>
        <v>27.4</v>
      </c>
      <c r="D141">
        <f t="shared" si="12"/>
        <v>0.27400000000000002</v>
      </c>
      <c r="E141">
        <f t="shared" si="13"/>
        <v>-1.2946271725940668</v>
      </c>
      <c r="Q141" s="5">
        <v>570</v>
      </c>
      <c r="R141" s="4">
        <f t="shared" si="10"/>
        <v>9.9499999999999993</v>
      </c>
      <c r="S141">
        <f t="shared" si="11"/>
        <v>9.9500000000000005E-2</v>
      </c>
      <c r="T141">
        <f t="shared" si="14"/>
        <v>-2.3075976348175899</v>
      </c>
    </row>
    <row r="142" spans="2:41" x14ac:dyDescent="0.2">
      <c r="B142" s="5">
        <v>585</v>
      </c>
      <c r="C142" s="4">
        <f t="shared" si="12"/>
        <v>27.15</v>
      </c>
      <c r="D142">
        <f t="shared" si="12"/>
        <v>0.27149999999999996</v>
      </c>
      <c r="E142">
        <f t="shared" si="13"/>
        <v>-1.303793139608147</v>
      </c>
      <c r="Q142" s="5">
        <v>585</v>
      </c>
      <c r="R142" s="4">
        <f t="shared" si="10"/>
        <v>9.6499999999999986</v>
      </c>
      <c r="S142">
        <f t="shared" si="11"/>
        <v>9.6500000000000002E-2</v>
      </c>
      <c r="T142">
        <f t="shared" si="14"/>
        <v>-2.3382122706371966</v>
      </c>
    </row>
    <row r="143" spans="2:41" x14ac:dyDescent="0.2">
      <c r="B143" s="5">
        <v>600</v>
      </c>
      <c r="C143" s="4">
        <f t="shared" si="12"/>
        <v>26.65</v>
      </c>
      <c r="D143">
        <f t="shared" si="12"/>
        <v>0.26650000000000001</v>
      </c>
      <c r="E143">
        <f t="shared" si="13"/>
        <v>-1.3223810353762377</v>
      </c>
      <c r="Q143" s="5">
        <v>600</v>
      </c>
      <c r="R143" s="4">
        <f t="shared" si="10"/>
        <v>9.1</v>
      </c>
      <c r="S143">
        <f t="shared" si="11"/>
        <v>9.0999999999999998E-2</v>
      </c>
      <c r="T143">
        <f t="shared" si="14"/>
        <v>-2.3968957724652871</v>
      </c>
    </row>
    <row r="144" spans="2:41" x14ac:dyDescent="0.2">
      <c r="B144" s="5">
        <v>615</v>
      </c>
      <c r="C144" s="4">
        <f t="shared" si="12"/>
        <v>26.25</v>
      </c>
      <c r="D144">
        <f t="shared" si="12"/>
        <v>0.26250000000000001</v>
      </c>
      <c r="E144">
        <f t="shared" si="13"/>
        <v>-1.3375041969504586</v>
      </c>
      <c r="Q144" s="5">
        <v>615</v>
      </c>
      <c r="R144" s="4">
        <f t="shared" si="10"/>
        <v>8.65</v>
      </c>
      <c r="S144">
        <f t="shared" si="11"/>
        <v>8.6499999999999994E-2</v>
      </c>
      <c r="T144">
        <f t="shared" si="14"/>
        <v>-2.4476108650443034</v>
      </c>
    </row>
    <row r="145" spans="1:20" x14ac:dyDescent="0.2">
      <c r="B145" s="5">
        <v>630</v>
      </c>
      <c r="C145" s="4">
        <f t="shared" si="12"/>
        <v>25.75</v>
      </c>
      <c r="D145">
        <f t="shared" si="12"/>
        <v>0.25750000000000001</v>
      </c>
      <c r="E145">
        <f t="shared" si="13"/>
        <v>-1.3567355588783463</v>
      </c>
      <c r="Q145" s="5">
        <v>630</v>
      </c>
      <c r="R145" s="4">
        <f t="shared" si="10"/>
        <v>8.0500000000000007</v>
      </c>
      <c r="S145">
        <f t="shared" si="11"/>
        <v>8.0500000000000002E-2</v>
      </c>
      <c r="T145">
        <f t="shared" si="14"/>
        <v>-2.5194980945576195</v>
      </c>
    </row>
    <row r="146" spans="1:20" x14ac:dyDescent="0.2">
      <c r="B146" s="5">
        <v>645</v>
      </c>
      <c r="C146" s="4">
        <f t="shared" si="12"/>
        <v>25.4</v>
      </c>
      <c r="D146">
        <f t="shared" si="12"/>
        <v>0.254</v>
      </c>
      <c r="E146">
        <f t="shared" si="13"/>
        <v>-1.3704210119636004</v>
      </c>
      <c r="Q146" s="5">
        <v>645</v>
      </c>
      <c r="R146" s="4">
        <f t="shared" si="10"/>
        <v>7.65</v>
      </c>
      <c r="S146">
        <f t="shared" si="11"/>
        <v>7.6499999999999999E-2</v>
      </c>
      <c r="T146">
        <f t="shared" si="14"/>
        <v>-2.5704645381496469</v>
      </c>
    </row>
    <row r="147" spans="1:20" x14ac:dyDescent="0.2">
      <c r="B147" s="5">
        <v>660</v>
      </c>
      <c r="C147" s="4">
        <f t="shared" si="12"/>
        <v>25</v>
      </c>
      <c r="D147">
        <f t="shared" si="12"/>
        <v>0.25</v>
      </c>
      <c r="E147">
        <f t="shared" si="13"/>
        <v>-1.3862943611198906</v>
      </c>
      <c r="Q147" s="5">
        <v>660</v>
      </c>
      <c r="R147" s="4">
        <f t="shared" si="10"/>
        <v>7.25</v>
      </c>
      <c r="S147">
        <f t="shared" si="11"/>
        <v>7.2500000000000009E-2</v>
      </c>
      <c r="T147">
        <f t="shared" si="14"/>
        <v>-2.624168717121508</v>
      </c>
    </row>
    <row r="148" spans="1:20" x14ac:dyDescent="0.2">
      <c r="A148" t="s">
        <v>11</v>
      </c>
      <c r="B148" t="s">
        <v>21</v>
      </c>
      <c r="C148" t="s">
        <v>25</v>
      </c>
      <c r="D148" t="s">
        <v>22</v>
      </c>
      <c r="Q148" t="s">
        <v>21</v>
      </c>
      <c r="R148" t="s">
        <v>25</v>
      </c>
      <c r="S148" t="s">
        <v>22</v>
      </c>
    </row>
  </sheetData>
  <mergeCells count="8">
    <mergeCell ref="AU2:BA2"/>
    <mergeCell ref="A52:A55"/>
    <mergeCell ref="A100:T101"/>
    <mergeCell ref="A50:Z50"/>
    <mergeCell ref="A1:Z1"/>
    <mergeCell ref="AB9:AE12"/>
    <mergeCell ref="AB13:AE16"/>
    <mergeCell ref="A3:A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18"/>
  <sheetViews>
    <sheetView workbookViewId="0">
      <selection activeCell="N22" sqref="N22"/>
    </sheetView>
  </sheetViews>
  <sheetFormatPr defaultRowHeight="14.25" x14ac:dyDescent="0.2"/>
  <cols>
    <col min="3" max="3" width="13.5" bestFit="1" customWidth="1"/>
    <col min="4" max="4" width="14" bestFit="1" customWidth="1"/>
    <col min="5" max="5" width="11.625" bestFit="1" customWidth="1"/>
    <col min="17" max="17" width="12.75" bestFit="1" customWidth="1"/>
    <col min="18" max="18" width="11.75" bestFit="1" customWidth="1"/>
    <col min="19" max="19" width="15.375" bestFit="1" customWidth="1"/>
  </cols>
  <sheetData>
    <row r="1" spans="1:26" ht="25.5" x14ac:dyDescent="0.35">
      <c r="A1" s="37" t="s">
        <v>78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" x14ac:dyDescent="0.25">
      <c r="B2" s="1" t="s">
        <v>0</v>
      </c>
      <c r="C2" s="1" t="s">
        <v>79</v>
      </c>
      <c r="D2" s="1" t="s">
        <v>82</v>
      </c>
      <c r="E2" s="1" t="s">
        <v>83</v>
      </c>
      <c r="P2" s="1" t="s">
        <v>0</v>
      </c>
      <c r="Q2" s="1" t="s">
        <v>80</v>
      </c>
      <c r="R2" s="1" t="s">
        <v>81</v>
      </c>
      <c r="S2" s="1" t="s">
        <v>84</v>
      </c>
    </row>
    <row r="3" spans="1:26" x14ac:dyDescent="0.2">
      <c r="B3">
        <v>0</v>
      </c>
      <c r="C3">
        <v>40</v>
      </c>
      <c r="D3">
        <f>C3/100</f>
        <v>0.4</v>
      </c>
      <c r="E3">
        <f>LN(D3)</f>
        <v>-0.916290731874155</v>
      </c>
      <c r="P3">
        <v>0</v>
      </c>
      <c r="Q3">
        <v>29.5</v>
      </c>
      <c r="R3">
        <f>Q3/100</f>
        <v>0.29499999999999998</v>
      </c>
      <c r="S3">
        <f>LN(R3)</f>
        <v>-1.2207799226423173</v>
      </c>
    </row>
    <row r="4" spans="1:26" x14ac:dyDescent="0.2">
      <c r="B4">
        <v>5</v>
      </c>
      <c r="C4">
        <v>37.5</v>
      </c>
      <c r="D4">
        <f t="shared" ref="D4:D9" si="0">C4/100</f>
        <v>0.375</v>
      </c>
      <c r="E4">
        <f t="shared" ref="E4:E9" si="1">LN(D4)</f>
        <v>-0.98082925301172619</v>
      </c>
      <c r="P4">
        <v>5</v>
      </c>
      <c r="Q4">
        <v>25.7</v>
      </c>
      <c r="R4">
        <f t="shared" ref="R4:R9" si="2">Q4/100</f>
        <v>0.25700000000000001</v>
      </c>
      <c r="S4">
        <f t="shared" ref="S4:S8" si="3">LN(R4)</f>
        <v>-1.3586791940869172</v>
      </c>
    </row>
    <row r="5" spans="1:26" x14ac:dyDescent="0.2">
      <c r="B5">
        <v>10</v>
      </c>
      <c r="C5">
        <v>32</v>
      </c>
      <c r="D5">
        <f t="shared" si="0"/>
        <v>0.32</v>
      </c>
      <c r="E5">
        <f t="shared" si="1"/>
        <v>-1.1394342831883648</v>
      </c>
      <c r="P5">
        <v>10</v>
      </c>
      <c r="Q5">
        <v>18.600000000000001</v>
      </c>
      <c r="R5">
        <f t="shared" si="2"/>
        <v>0.18600000000000003</v>
      </c>
      <c r="S5">
        <f t="shared" si="3"/>
        <v>-1.6820086052689356</v>
      </c>
    </row>
    <row r="6" spans="1:26" x14ac:dyDescent="0.2">
      <c r="B6">
        <v>15</v>
      </c>
      <c r="C6">
        <v>25.5</v>
      </c>
      <c r="D6">
        <f t="shared" si="0"/>
        <v>0.255</v>
      </c>
      <c r="E6">
        <f t="shared" si="1"/>
        <v>-1.3664917338237108</v>
      </c>
      <c r="P6">
        <v>15</v>
      </c>
      <c r="Q6">
        <v>10.5</v>
      </c>
      <c r="R6">
        <f t="shared" si="2"/>
        <v>0.105</v>
      </c>
      <c r="S6">
        <f t="shared" si="3"/>
        <v>-2.2537949288246137</v>
      </c>
    </row>
    <row r="7" spans="1:26" x14ac:dyDescent="0.2">
      <c r="B7">
        <v>20</v>
      </c>
      <c r="C7">
        <v>19.5</v>
      </c>
      <c r="D7">
        <f t="shared" si="0"/>
        <v>0.19500000000000001</v>
      </c>
      <c r="E7">
        <f t="shared" si="1"/>
        <v>-1.6347557204183902</v>
      </c>
      <c r="P7">
        <v>20</v>
      </c>
      <c r="Q7">
        <v>4</v>
      </c>
      <c r="R7">
        <f t="shared" si="2"/>
        <v>0.04</v>
      </c>
      <c r="S7">
        <f t="shared" si="3"/>
        <v>-3.2188758248682006</v>
      </c>
    </row>
    <row r="8" spans="1:26" x14ac:dyDescent="0.2">
      <c r="B8">
        <v>25</v>
      </c>
      <c r="C8">
        <v>17.5</v>
      </c>
      <c r="D8">
        <f t="shared" si="0"/>
        <v>0.17499999999999999</v>
      </c>
      <c r="E8">
        <f t="shared" si="1"/>
        <v>-1.742969305058623</v>
      </c>
      <c r="P8">
        <v>25</v>
      </c>
      <c r="Q8">
        <v>1.3</v>
      </c>
      <c r="R8">
        <f t="shared" si="2"/>
        <v>1.3000000000000001E-2</v>
      </c>
      <c r="S8">
        <f t="shared" si="3"/>
        <v>-4.3428059215206005</v>
      </c>
    </row>
    <row r="9" spans="1:26" x14ac:dyDescent="0.2">
      <c r="B9">
        <v>30</v>
      </c>
      <c r="C9">
        <v>17</v>
      </c>
      <c r="D9">
        <f t="shared" si="0"/>
        <v>0.17</v>
      </c>
      <c r="E9">
        <f t="shared" si="1"/>
        <v>-1.7719568419318752</v>
      </c>
      <c r="P9">
        <v>30</v>
      </c>
      <c r="Q9">
        <v>0</v>
      </c>
      <c r="R9">
        <f t="shared" si="2"/>
        <v>0</v>
      </c>
    </row>
    <row r="18" spans="5:5" x14ac:dyDescent="0.2">
      <c r="E18" s="6"/>
    </row>
  </sheetData>
  <mergeCells count="1">
    <mergeCell ref="A1:P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4" sqref="V33:V34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4" zoomScale="82" zoomScaleNormal="82" workbookViewId="0">
      <selection activeCell="R13" sqref="R13"/>
    </sheetView>
  </sheetViews>
  <sheetFormatPr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Birra 1</vt:lpstr>
      <vt:lpstr>Birra 2</vt:lpstr>
      <vt:lpstr>Coca Cola</vt:lpstr>
      <vt:lpstr>Sovrapposizione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2017-02-18T07:40:30Z</cp:lastPrinted>
  <dcterms:created xsi:type="dcterms:W3CDTF">2017-02-14T07:44:48Z</dcterms:created>
  <dcterms:modified xsi:type="dcterms:W3CDTF">2017-03-04T00:53:25Z</dcterms:modified>
</cp:coreProperties>
</file>