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\Desktop\"/>
    </mc:Choice>
  </mc:AlternateContent>
  <bookViews>
    <workbookView xWindow="0" yWindow="0" windowWidth="15345" windowHeight="5940" activeTab="1"/>
  </bookViews>
  <sheets>
    <sheet name="Foglio1" sheetId="1" r:id="rId1"/>
    <sheet name="Foglio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3" l="1"/>
  <c r="I66" i="3"/>
  <c r="I67" i="3"/>
  <c r="I68" i="3"/>
  <c r="I69" i="3"/>
  <c r="I70" i="3"/>
  <c r="I71" i="3"/>
  <c r="I72" i="3"/>
  <c r="I73" i="3"/>
  <c r="I74" i="3"/>
  <c r="I64" i="3"/>
  <c r="F2" i="3"/>
  <c r="F22" i="1" l="1"/>
  <c r="F23" i="1"/>
  <c r="F24" i="1"/>
  <c r="F25" i="1"/>
  <c r="F26" i="1"/>
  <c r="F27" i="1"/>
  <c r="F28" i="1"/>
  <c r="F29" i="1"/>
  <c r="F30" i="1"/>
  <c r="F31" i="1"/>
  <c r="F35" i="1"/>
  <c r="F36" i="1"/>
  <c r="F37" i="1"/>
  <c r="F38" i="1"/>
  <c r="F39" i="1"/>
  <c r="F40" i="1"/>
  <c r="F41" i="1"/>
  <c r="F42" i="1"/>
  <c r="F43" i="1"/>
  <c r="F44" i="1"/>
  <c r="F48" i="1"/>
  <c r="F49" i="1"/>
  <c r="F50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0" i="1"/>
  <c r="F60" i="1"/>
  <c r="F47" i="1"/>
  <c r="F34" i="1"/>
  <c r="F21" i="1"/>
  <c r="F9" i="1"/>
  <c r="F10" i="1"/>
  <c r="F11" i="1"/>
  <c r="F12" i="1"/>
  <c r="F13" i="1"/>
  <c r="F14" i="1"/>
  <c r="F15" i="1"/>
  <c r="F16" i="1"/>
  <c r="F17" i="1"/>
  <c r="F18" i="1"/>
  <c r="F8" i="1"/>
  <c r="B14" i="3" l="1"/>
  <c r="F12" i="3" l="1"/>
  <c r="H65" i="3" l="1"/>
  <c r="H66" i="3"/>
  <c r="H67" i="3"/>
  <c r="H68" i="3"/>
  <c r="H69" i="3"/>
  <c r="H70" i="3"/>
  <c r="H71" i="3"/>
  <c r="H72" i="3"/>
  <c r="H73" i="3"/>
  <c r="H74" i="3"/>
  <c r="H64" i="3"/>
  <c r="E95" i="3"/>
  <c r="E94" i="3"/>
  <c r="E93" i="3"/>
  <c r="E92" i="3"/>
  <c r="E91" i="3"/>
  <c r="E90" i="3"/>
  <c r="E89" i="3"/>
  <c r="E88" i="3"/>
  <c r="E87" i="3"/>
  <c r="E86" i="3"/>
  <c r="E85" i="3"/>
  <c r="E82" i="3"/>
  <c r="E81" i="3"/>
  <c r="E80" i="3"/>
  <c r="E79" i="3"/>
  <c r="E78" i="3"/>
  <c r="E77" i="3"/>
  <c r="E76" i="3"/>
  <c r="E75" i="3"/>
  <c r="E74" i="3"/>
  <c r="E73" i="3"/>
  <c r="E72" i="3"/>
  <c r="E69" i="3"/>
  <c r="E68" i="3"/>
  <c r="E67" i="3"/>
  <c r="E66" i="3"/>
  <c r="E65" i="3"/>
  <c r="E64" i="3"/>
  <c r="E63" i="3"/>
  <c r="E62" i="3"/>
  <c r="E61" i="3"/>
  <c r="E60" i="3"/>
  <c r="E59" i="3"/>
  <c r="E56" i="3"/>
  <c r="E55" i="3"/>
  <c r="E54" i="3"/>
  <c r="E53" i="3"/>
  <c r="E52" i="3"/>
  <c r="E51" i="3"/>
  <c r="E50" i="3"/>
  <c r="E49" i="3"/>
  <c r="E48" i="3"/>
  <c r="E47" i="3"/>
  <c r="E46" i="3"/>
  <c r="F3" i="3" l="1"/>
  <c r="F4" i="3"/>
  <c r="F5" i="3"/>
  <c r="F6" i="3"/>
  <c r="F7" i="3"/>
  <c r="F8" i="3"/>
  <c r="F9" i="3"/>
  <c r="F10" i="3"/>
  <c r="F11" i="3"/>
  <c r="C18" i="3" l="1"/>
  <c r="D18" i="3"/>
  <c r="B18" i="3"/>
  <c r="C17" i="3" l="1"/>
  <c r="D17" i="3"/>
  <c r="B17" i="3"/>
  <c r="C16" i="3"/>
  <c r="D16" i="3"/>
  <c r="B16" i="3"/>
  <c r="C15" i="3"/>
  <c r="D15" i="3"/>
  <c r="B15" i="3"/>
  <c r="E12" i="3"/>
  <c r="E11" i="3"/>
  <c r="E10" i="3"/>
  <c r="E9" i="3"/>
  <c r="E8" i="3"/>
  <c r="E7" i="3"/>
  <c r="E6" i="3"/>
  <c r="E5" i="3"/>
  <c r="E4" i="3"/>
  <c r="E3" i="3"/>
  <c r="E2" i="3"/>
  <c r="E18" i="3" l="1"/>
  <c r="E15" i="3"/>
  <c r="E16" i="3"/>
  <c r="E17" i="3"/>
  <c r="E35" i="1"/>
  <c r="E36" i="1"/>
  <c r="E37" i="1"/>
  <c r="E38" i="1"/>
  <c r="E39" i="1"/>
  <c r="E40" i="1"/>
  <c r="E41" i="1"/>
  <c r="E42" i="1"/>
  <c r="E43" i="1"/>
  <c r="E44" i="1"/>
  <c r="E34" i="1"/>
  <c r="E48" i="1"/>
  <c r="E49" i="1"/>
  <c r="E50" i="1"/>
  <c r="E51" i="1"/>
  <c r="E52" i="1"/>
  <c r="E53" i="1"/>
  <c r="E54" i="1"/>
  <c r="E55" i="1"/>
  <c r="E56" i="1"/>
  <c r="E57" i="1"/>
  <c r="E61" i="1"/>
  <c r="E62" i="1"/>
  <c r="E63" i="1"/>
  <c r="E64" i="1"/>
  <c r="E65" i="1"/>
  <c r="E66" i="1"/>
  <c r="E67" i="1"/>
  <c r="E68" i="1"/>
  <c r="E69" i="1"/>
  <c r="E70" i="1"/>
  <c r="E47" i="1"/>
  <c r="E60" i="1"/>
  <c r="E22" i="1"/>
  <c r="E21" i="1"/>
  <c r="E8" i="1"/>
  <c r="E23" i="1"/>
  <c r="E24" i="1"/>
  <c r="E25" i="1"/>
  <c r="E26" i="1"/>
  <c r="E27" i="1"/>
  <c r="E28" i="1"/>
  <c r="E29" i="1"/>
  <c r="E30" i="1"/>
  <c r="E31" i="1"/>
  <c r="E9" i="1"/>
  <c r="E10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<sst xmlns="http://schemas.openxmlformats.org/spreadsheetml/2006/main" count="225" uniqueCount="65">
  <si>
    <t>Altezza(cm)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</si>
  <si>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</si>
  <si>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</si>
  <si>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</si>
  <si>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</si>
  <si>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</si>
  <si>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</si>
  <si>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</si>
  <si>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</si>
  <si>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</si>
  <si>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</si>
  <si>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</si>
  <si>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Nome</t>
  </si>
  <si>
    <t>Tempi parziali(s)</t>
  </si>
  <si>
    <t>Velocità</t>
  </si>
  <si>
    <t>Velocità(m/s)</t>
  </si>
  <si>
    <t>Formule utilizzate</t>
  </si>
  <si>
    <t>V=rad(2gh)</t>
  </si>
  <si>
    <t>Esperimenti</t>
  </si>
  <si>
    <t>Diametro foro uscita</t>
  </si>
  <si>
    <t>Diametro cilindro</t>
  </si>
  <si>
    <t>6cm</t>
  </si>
  <si>
    <t>0,4cm</t>
  </si>
  <si>
    <t>Altezza cilindro totale</t>
  </si>
  <si>
    <t>40cm</t>
  </si>
  <si>
    <t>N° esperimenti</t>
  </si>
  <si>
    <t>Min</t>
  </si>
  <si>
    <t>Max</t>
  </si>
  <si>
    <t>Media</t>
  </si>
  <si>
    <t>Dev St.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</si>
  <si>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</si>
  <si>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</si>
  <si>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</si>
  <si>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</si>
  <si>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</si>
  <si>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</si>
  <si>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</si>
  <si>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</si>
  <si>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</si>
  <si>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</si>
  <si>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</si>
  <si>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</si>
  <si>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</si>
  <si>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</si>
  <si>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</si>
  <si>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</si>
  <si>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</si>
  <si>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</si>
  <si>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</si>
  <si>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</si>
  <si>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</si>
  <si>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</si>
  <si>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</si>
  <si>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</si>
  <si>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Media tempi</t>
  </si>
  <si>
    <t>y stimata su a (v)</t>
  </si>
  <si>
    <t>sezione cilindro</t>
  </si>
  <si>
    <t>sezione foro</t>
  </si>
  <si>
    <t>4mm</t>
  </si>
  <si>
    <t>nome</t>
  </si>
  <si>
    <t>T tot sv. Stimato</t>
  </si>
  <si>
    <t>tempo^2</t>
  </si>
  <si>
    <t>Altezza(m)</t>
  </si>
  <si>
    <t>Variabile X1</t>
  </si>
  <si>
    <t>Tempo trascorso(s)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</si>
</sst>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;@"/>
    <numFmt numFmtId="165" formatCode="0.00000"/>
    <numFmt numFmtId="166" formatCode="0.000"/>
    <numFmt numFmtId="167" formatCode="0.00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164" fontId="0" fillId="0" borderId="0" xfId="0" applyNumberFormat="1"/>
    <xf numFmtId="2" fontId="0" fillId="0" borderId="0" xfId="0" applyNumberFormat="1" applyFill="1"/>
    <xf numFmtId="0" fontId="0" fillId="8" borderId="1" xfId="0" applyFill="1" applyBorder="1"/>
    <xf numFmtId="0" fontId="0" fillId="5" borderId="1" xfId="0" applyFill="1" applyBorder="1"/>
    <xf numFmtId="0" fontId="0" fillId="0" borderId="1" xfId="0" applyNumberFormat="1" applyBorder="1"/>
    <xf numFmtId="2" fontId="0" fillId="0" borderId="1" xfId="0" applyNumberFormat="1" applyBorder="1"/>
    <xf numFmtId="2" fontId="0" fillId="5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7" borderId="1" xfId="0" applyFill="1" applyBorder="1"/>
    <xf numFmtId="2" fontId="0" fillId="7" borderId="1" xfId="0" applyNumberFormat="1" applyFill="1" applyBorder="1"/>
    <xf numFmtId="0" fontId="0" fillId="9" borderId="0" xfId="0" applyFill="1"/>
    <xf numFmtId="0" fontId="0" fillId="0" borderId="0" xfId="0" applyFill="1" applyAlignment="1">
      <alignment horizontal="left"/>
    </xf>
    <xf numFmtId="0" fontId="0" fillId="3" borderId="1" xfId="0" applyNumberFormat="1" applyFill="1" applyBorder="1"/>
    <xf numFmtId="0" fontId="0" fillId="7" borderId="1" xfId="0" applyNumberFormat="1" applyFill="1" applyBorder="1"/>
    <xf numFmtId="166" fontId="0" fillId="0" borderId="0" xfId="0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0" fillId="10" borderId="1" xfId="0" applyFill="1" applyBorder="1" applyAlignment="1">
      <alignment horizontal="center"/>
    </xf>
    <xf numFmtId="165" fontId="0" fillId="10" borderId="1" xfId="0" applyNumberFormat="1" applyFill="1" applyBorder="1"/>
    <xf numFmtId="2" fontId="0" fillId="0" borderId="0" xfId="0" applyNumberFormat="1"/>
    <xf numFmtId="0" fontId="0" fillId="0" borderId="0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67" fontId="0" fillId="3" borderId="1" xfId="0" applyNumberFormat="1" applyFill="1" applyBorder="1"/>
    <xf numFmtId="0" fontId="0" fillId="12" borderId="0" xfId="0" applyNumberFormat="1" applyFont="1" applyFill="1" applyBorder="1"/>
    <xf numFmtId="2" fontId="0" fillId="0" borderId="1" xfId="0" applyNumberFormat="1" applyFill="1" applyBorder="1"/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5" fontId="0" fillId="13" borderId="1" xfId="0" applyNumberFormat="1" applyFill="1" applyBorder="1"/>
    <xf numFmtId="0" fontId="0" fillId="11" borderId="1" xfId="0" applyFill="1" applyBorder="1"/>
    <xf numFmtId="0" fontId="0" fillId="6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Test2 h/t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Foglio1!$D$21:$D$31</c:f>
              <c:numCache>
                <c:formatCode>0.00</c:formatCode>
                <c:ptCount val="11"/>
                <c:pt idx="0">
                  <c:v>0</c:v>
                </c:pt>
                <c:pt idx="1">
                  <c:v>6.16</c:v>
                </c:pt>
                <c:pt idx="2">
                  <c:v>12.62</c:v>
                </c:pt>
                <c:pt idx="3">
                  <c:v>19.399999999999999</c:v>
                </c:pt>
                <c:pt idx="4">
                  <c:v>26.43</c:v>
                </c:pt>
                <c:pt idx="5">
                  <c:v>33.92</c:v>
                </c:pt>
                <c:pt idx="6">
                  <c:v>41.67</c:v>
                </c:pt>
                <c:pt idx="7">
                  <c:v>50.31</c:v>
                </c:pt>
                <c:pt idx="8">
                  <c:v>59.96</c:v>
                </c:pt>
                <c:pt idx="9">
                  <c:v>70.39</c:v>
                </c:pt>
                <c:pt idx="10">
                  <c:v>83.98</c:v>
                </c:pt>
              </c:numCache>
            </c:numRef>
          </c:xVal>
          <c:yVal>
            <c:numRef>
              <c:f>Foglio1!$B$21:$B$31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229059400"/>
        <c:axId val="229059792"/>
      </c:scatterChart>
      <c:valAx>
        <c:axId val="22905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59792"/>
        <c:crosses val="autoZero"/>
        <c:crossBetween val="midCat"/>
      </c:valAx>
      <c:valAx>
        <c:axId val="22905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59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Test5 h/t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Foglio1!$D$60:$D$70</c:f>
              <c:numCache>
                <c:formatCode>0.00</c:formatCode>
                <c:ptCount val="11"/>
                <c:pt idx="0">
                  <c:v>0</c:v>
                </c:pt>
                <c:pt idx="1">
                  <c:v>6.21</c:v>
                </c:pt>
                <c:pt idx="2">
                  <c:v>12.54</c:v>
                </c:pt>
                <c:pt idx="3">
                  <c:v>19.3</c:v>
                </c:pt>
                <c:pt idx="4">
                  <c:v>26.28</c:v>
                </c:pt>
                <c:pt idx="5">
                  <c:v>33.68</c:v>
                </c:pt>
                <c:pt idx="6">
                  <c:v>41.21</c:v>
                </c:pt>
                <c:pt idx="7">
                  <c:v>50.02</c:v>
                </c:pt>
                <c:pt idx="8">
                  <c:v>59.36</c:v>
                </c:pt>
                <c:pt idx="9">
                  <c:v>69.37</c:v>
                </c:pt>
                <c:pt idx="10">
                  <c:v>82.34</c:v>
                </c:pt>
              </c:numCache>
            </c:numRef>
          </c:xVal>
          <c:yVal>
            <c:numRef>
              <c:f>Foglio1!$B$21:$B$31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260933312"/>
        <c:axId val="260933704"/>
      </c:scatterChart>
      <c:valAx>
        <c:axId val="26093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3704"/>
        <c:crosses val="autoZero"/>
        <c:crossBetween val="midCat"/>
      </c:valAx>
      <c:valAx>
        <c:axId val="26093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test1 v/t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Foglio1!$D$8:$D$18</c:f>
              <c:numCache>
                <c:formatCode>0.00</c:formatCode>
                <c:ptCount val="11"/>
                <c:pt idx="0">
                  <c:v>0</c:v>
                </c:pt>
                <c:pt idx="1">
                  <c:v>6.27</c:v>
                </c:pt>
                <c:pt idx="2">
                  <c:v>12.58</c:v>
                </c:pt>
                <c:pt idx="3">
                  <c:v>19.37</c:v>
                </c:pt>
                <c:pt idx="4">
                  <c:v>26.46</c:v>
                </c:pt>
                <c:pt idx="5">
                  <c:v>33.78</c:v>
                </c:pt>
                <c:pt idx="6">
                  <c:v>41.45</c:v>
                </c:pt>
                <c:pt idx="7">
                  <c:v>49.93</c:v>
                </c:pt>
                <c:pt idx="8">
                  <c:v>59.47</c:v>
                </c:pt>
                <c:pt idx="9">
                  <c:v>69.260000000000005</c:v>
                </c:pt>
                <c:pt idx="10">
                  <c:v>83.29</c:v>
                </c:pt>
              </c:numCache>
            </c:numRef>
          </c:xVal>
          <c:yVal>
            <c:numRef>
              <c:f>Foglio1!$E$8:$E$18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934488"/>
        <c:axId val="260934880"/>
      </c:scatterChart>
      <c:valAx>
        <c:axId val="2609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4880"/>
        <c:crosses val="autoZero"/>
        <c:crossBetween val="midCat"/>
      </c:valAx>
      <c:valAx>
        <c:axId val="2609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4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test2 v/t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test1 v/t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Foglio1!$D$8:$D$18</c:f>
              <c:numCache>
                <c:formatCode>0.00</c:formatCode>
                <c:ptCount val="11"/>
                <c:pt idx="0">
                  <c:v>0</c:v>
                </c:pt>
                <c:pt idx="1">
                  <c:v>6.27</c:v>
                </c:pt>
                <c:pt idx="2">
                  <c:v>12.58</c:v>
                </c:pt>
                <c:pt idx="3">
                  <c:v>19.37</c:v>
                </c:pt>
                <c:pt idx="4">
                  <c:v>26.46</c:v>
                </c:pt>
                <c:pt idx="5">
                  <c:v>33.78</c:v>
                </c:pt>
                <c:pt idx="6">
                  <c:v>41.45</c:v>
                </c:pt>
                <c:pt idx="7">
                  <c:v>49.93</c:v>
                </c:pt>
                <c:pt idx="8">
                  <c:v>59.47</c:v>
                </c:pt>
                <c:pt idx="9">
                  <c:v>69.260000000000005</c:v>
                </c:pt>
                <c:pt idx="10">
                  <c:v>83.29</c:v>
                </c:pt>
              </c:numCache>
            </c:numRef>
          </c:xVal>
          <c:yVal>
            <c:numRef>
              <c:f>Foglio1!$E$8:$E$18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935664"/>
        <c:axId val="260936056"/>
      </c:scatterChart>
      <c:valAx>
        <c:axId val="26093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6056"/>
        <c:crosses val="autoZero"/>
        <c:crossBetween val="midCat"/>
      </c:valAx>
      <c:valAx>
        <c:axId val="26093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test3 v/t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test1 v/t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Foglio1!$D$34:$D$44</c:f>
              <c:numCache>
                <c:formatCode>0.00</c:formatCode>
                <c:ptCount val="11"/>
                <c:pt idx="0">
                  <c:v>0</c:v>
                </c:pt>
                <c:pt idx="1">
                  <c:v>6.1</c:v>
                </c:pt>
                <c:pt idx="2" formatCode="General">
                  <c:v>12.62</c:v>
                </c:pt>
                <c:pt idx="3" formatCode="General">
                  <c:v>19.43</c:v>
                </c:pt>
                <c:pt idx="4" formatCode="General">
                  <c:v>26.34</c:v>
                </c:pt>
                <c:pt idx="5" formatCode="General">
                  <c:v>33.57</c:v>
                </c:pt>
                <c:pt idx="6" formatCode="General">
                  <c:v>41.28</c:v>
                </c:pt>
                <c:pt idx="7" formatCode="General">
                  <c:v>49.99</c:v>
                </c:pt>
                <c:pt idx="8" formatCode="General">
                  <c:v>59.59</c:v>
                </c:pt>
                <c:pt idx="9" formatCode="General">
                  <c:v>69.62</c:v>
                </c:pt>
                <c:pt idx="10" formatCode="General">
                  <c:v>82.95</c:v>
                </c:pt>
              </c:numCache>
            </c:numRef>
          </c:xVal>
          <c:yVal>
            <c:numRef>
              <c:f>Foglio1!$E$34:$E$44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196568"/>
        <c:axId val="261196960"/>
      </c:scatterChart>
      <c:valAx>
        <c:axId val="26119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196960"/>
        <c:crosses val="autoZero"/>
        <c:crossBetween val="midCat"/>
      </c:valAx>
      <c:valAx>
        <c:axId val="2611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196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test4 v/t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test1 v/t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Foglio1!$D$47:$D$57</c:f>
              <c:numCache>
                <c:formatCode>0.00</c:formatCode>
                <c:ptCount val="11"/>
                <c:pt idx="0">
                  <c:v>0</c:v>
                </c:pt>
                <c:pt idx="1">
                  <c:v>6.3</c:v>
                </c:pt>
                <c:pt idx="2">
                  <c:v>12.71</c:v>
                </c:pt>
                <c:pt idx="3">
                  <c:v>19.309999999999999</c:v>
                </c:pt>
                <c:pt idx="4">
                  <c:v>26.35</c:v>
                </c:pt>
                <c:pt idx="5">
                  <c:v>33.93</c:v>
                </c:pt>
                <c:pt idx="6">
                  <c:v>41.57</c:v>
                </c:pt>
                <c:pt idx="7">
                  <c:v>49.98</c:v>
                </c:pt>
                <c:pt idx="8">
                  <c:v>59.59</c:v>
                </c:pt>
                <c:pt idx="9">
                  <c:v>70.05</c:v>
                </c:pt>
                <c:pt idx="10">
                  <c:v>83.2</c:v>
                </c:pt>
              </c:numCache>
            </c:numRef>
          </c:xVal>
          <c:yVal>
            <c:numRef>
              <c:f>Foglio1!$E$47:$E$57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197744"/>
        <c:axId val="261198136"/>
      </c:scatterChart>
      <c:valAx>
        <c:axId val="26119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198136"/>
        <c:crosses val="autoZero"/>
        <c:crossBetween val="midCat"/>
      </c:valAx>
      <c:valAx>
        <c:axId val="26119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19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test5 v/t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test1 v/t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Foglio1!$D$60:$D$70</c:f>
              <c:numCache>
                <c:formatCode>0.00</c:formatCode>
                <c:ptCount val="11"/>
                <c:pt idx="0">
                  <c:v>0</c:v>
                </c:pt>
                <c:pt idx="1">
                  <c:v>6.21</c:v>
                </c:pt>
                <c:pt idx="2">
                  <c:v>12.54</c:v>
                </c:pt>
                <c:pt idx="3">
                  <c:v>19.3</c:v>
                </c:pt>
                <c:pt idx="4">
                  <c:v>26.28</c:v>
                </c:pt>
                <c:pt idx="5">
                  <c:v>33.68</c:v>
                </c:pt>
                <c:pt idx="6">
                  <c:v>41.21</c:v>
                </c:pt>
                <c:pt idx="7">
                  <c:v>50.02</c:v>
                </c:pt>
                <c:pt idx="8">
                  <c:v>59.36</c:v>
                </c:pt>
                <c:pt idx="9">
                  <c:v>69.37</c:v>
                </c:pt>
                <c:pt idx="10">
                  <c:v>82.34</c:v>
                </c:pt>
              </c:numCache>
            </c:numRef>
          </c:xVal>
          <c:yVal>
            <c:numRef>
              <c:f>Foglio1!$E$60:$E$70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198920"/>
        <c:axId val="261199312"/>
      </c:scatterChart>
      <c:valAx>
        <c:axId val="261198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199312"/>
        <c:crosses val="autoZero"/>
        <c:crossBetween val="midCat"/>
      </c:valAx>
      <c:valAx>
        <c:axId val="2611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198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1"/>
          <c:tx>
            <c:strRef>
              <c:f>Foglio3!$E$1</c:f>
              <c:strCache>
                <c:ptCount val="1"/>
                <c:pt idx="0">
                  <c:v>Velocità(m/s)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>
                    <a:shade val="53000"/>
                  </a:schemeClr>
                </a:solidFill>
                <a:round/>
              </a:ln>
              <a:effectLst/>
            </c:spPr>
          </c:marker>
          <c:xVal>
            <c:numRef>
              <c:f>Foglio3!$D$2:$D$12</c:f>
              <c:numCache>
                <c:formatCode>0.00</c:formatCode>
                <c:ptCount val="11"/>
                <c:pt idx="0">
                  <c:v>0</c:v>
                </c:pt>
                <c:pt idx="1">
                  <c:v>6.27</c:v>
                </c:pt>
                <c:pt idx="2">
                  <c:v>12.58</c:v>
                </c:pt>
                <c:pt idx="3">
                  <c:v>19.37</c:v>
                </c:pt>
                <c:pt idx="4">
                  <c:v>26.46</c:v>
                </c:pt>
                <c:pt idx="5">
                  <c:v>33.78</c:v>
                </c:pt>
                <c:pt idx="6">
                  <c:v>41.45</c:v>
                </c:pt>
                <c:pt idx="7">
                  <c:v>49.93</c:v>
                </c:pt>
                <c:pt idx="8">
                  <c:v>59.47</c:v>
                </c:pt>
                <c:pt idx="9">
                  <c:v>69.260000000000005</c:v>
                </c:pt>
                <c:pt idx="10">
                  <c:v>83.29</c:v>
                </c:pt>
              </c:numCache>
            </c:numRef>
          </c:xVal>
          <c:yVal>
            <c:numRef>
              <c:f>Foglio3!$E$2:$E$12</c:f>
              <c:numCache>
                <c:formatCode>0.000000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85840"/>
        <c:axId val="261786232"/>
      </c:scatterChart>
      <c:scatterChart>
        <c:scatterStyle val="smoothMarker"/>
        <c:varyColors val="0"/>
        <c:ser>
          <c:idx val="4"/>
          <c:order val="0"/>
          <c:tx>
            <c:strRef>
              <c:f>Foglio3!$F$1</c:f>
              <c:strCache>
                <c:ptCount val="1"/>
                <c:pt idx="0">
                  <c:v>y stimata su a (v)</c:v>
                </c:pt>
              </c:strCache>
            </c:strRef>
          </c:tx>
          <c:spPr>
            <a:ln w="22225" cap="rnd">
              <a:solidFill>
                <a:schemeClr val="accent5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Foglio3!$D$2:$D$12</c:f>
              <c:numCache>
                <c:formatCode>0.00</c:formatCode>
                <c:ptCount val="11"/>
                <c:pt idx="0">
                  <c:v>0</c:v>
                </c:pt>
                <c:pt idx="1">
                  <c:v>6.27</c:v>
                </c:pt>
                <c:pt idx="2">
                  <c:v>12.58</c:v>
                </c:pt>
                <c:pt idx="3">
                  <c:v>19.37</c:v>
                </c:pt>
                <c:pt idx="4">
                  <c:v>26.46</c:v>
                </c:pt>
                <c:pt idx="5">
                  <c:v>33.78</c:v>
                </c:pt>
                <c:pt idx="6">
                  <c:v>41.45</c:v>
                </c:pt>
                <c:pt idx="7">
                  <c:v>49.93</c:v>
                </c:pt>
                <c:pt idx="8">
                  <c:v>59.47</c:v>
                </c:pt>
                <c:pt idx="9">
                  <c:v>69.260000000000005</c:v>
                </c:pt>
                <c:pt idx="10">
                  <c:v>83.29</c:v>
                </c:pt>
              </c:numCache>
            </c:numRef>
          </c:xVal>
          <c:yVal>
            <c:numRef>
              <c:f>Foglio3!$F$2:$F$12</c:f>
              <c:numCache>
                <c:formatCode>0.00000</c:formatCode>
                <c:ptCount val="11"/>
                <c:pt idx="0">
                  <c:v>2.6665582573610198</c:v>
                </c:pt>
                <c:pt idx="1">
                  <c:v>2.5470524268136314</c:v>
                </c:pt>
                <c:pt idx="2">
                  <c:v>2.4267841986231975</c:v>
                </c:pt>
                <c:pt idx="3">
                  <c:v>2.2973671987162172</c:v>
                </c:pt>
                <c:pt idx="4">
                  <c:v>2.162232216486395</c:v>
                </c:pt>
                <c:pt idx="5">
                  <c:v>2.0227134478090614</c:v>
                </c:pt>
                <c:pt idx="6">
                  <c:v>1.8765236997550789</c:v>
                </c:pt>
                <c:pt idx="7">
                  <c:v>1.7148953994294245</c:v>
                </c:pt>
                <c:pt idx="8">
                  <c:v>1.5330635615630632</c:v>
                </c:pt>
                <c:pt idx="9">
                  <c:v>1.3464667384276674</c:v>
                </c:pt>
                <c:pt idx="10">
                  <c:v>1.0790557651294441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85840"/>
        <c:axId val="261786232"/>
      </c:scatterChart>
      <c:valAx>
        <c:axId val="26178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786232"/>
        <c:crosses val="autoZero"/>
        <c:crossBetween val="midCat"/>
      </c:valAx>
      <c:valAx>
        <c:axId val="26178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785840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v>esp1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Foglio3!$D$2:$D$12</c:f>
              <c:numCache>
                <c:formatCode>0.00</c:formatCode>
                <c:ptCount val="11"/>
                <c:pt idx="0">
                  <c:v>0</c:v>
                </c:pt>
                <c:pt idx="1">
                  <c:v>6.27</c:v>
                </c:pt>
                <c:pt idx="2">
                  <c:v>12.58</c:v>
                </c:pt>
                <c:pt idx="3">
                  <c:v>19.37</c:v>
                </c:pt>
                <c:pt idx="4">
                  <c:v>26.46</c:v>
                </c:pt>
                <c:pt idx="5">
                  <c:v>33.78</c:v>
                </c:pt>
                <c:pt idx="6">
                  <c:v>41.45</c:v>
                </c:pt>
                <c:pt idx="7">
                  <c:v>49.93</c:v>
                </c:pt>
                <c:pt idx="8">
                  <c:v>59.47</c:v>
                </c:pt>
                <c:pt idx="9">
                  <c:v>69.260000000000005</c:v>
                </c:pt>
                <c:pt idx="10">
                  <c:v>83.29</c:v>
                </c:pt>
              </c:numCache>
            </c:numRef>
          </c:xVal>
          <c:yVal>
            <c:numRef>
              <c:f>Foglio3!$E$2:$E$12</c:f>
              <c:numCache>
                <c:formatCode>0.000000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ser>
          <c:idx val="2"/>
          <c:order val="2"/>
          <c:tx>
            <c:v>esp2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Foglio3!$D$46:$D$56</c:f>
              <c:numCache>
                <c:formatCode>0.00</c:formatCode>
                <c:ptCount val="11"/>
                <c:pt idx="0">
                  <c:v>0</c:v>
                </c:pt>
                <c:pt idx="1">
                  <c:v>6.16</c:v>
                </c:pt>
                <c:pt idx="2">
                  <c:v>12.62</c:v>
                </c:pt>
                <c:pt idx="3">
                  <c:v>19.399999999999999</c:v>
                </c:pt>
                <c:pt idx="4">
                  <c:v>26.43</c:v>
                </c:pt>
                <c:pt idx="5">
                  <c:v>33.92</c:v>
                </c:pt>
                <c:pt idx="6">
                  <c:v>41.67</c:v>
                </c:pt>
                <c:pt idx="7">
                  <c:v>50.31</c:v>
                </c:pt>
                <c:pt idx="8">
                  <c:v>59.96</c:v>
                </c:pt>
                <c:pt idx="9">
                  <c:v>70.39</c:v>
                </c:pt>
                <c:pt idx="10">
                  <c:v>83.98</c:v>
                </c:pt>
              </c:numCache>
            </c:numRef>
          </c:xVal>
          <c:yVal>
            <c:numRef>
              <c:f>Foglio3!$E$46:$E$56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ser>
          <c:idx val="3"/>
          <c:order val="3"/>
          <c:tx>
            <c:v>esp3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Foglio3!$D$59:$D$69</c:f>
              <c:numCache>
                <c:formatCode>0.00</c:formatCode>
                <c:ptCount val="11"/>
                <c:pt idx="0">
                  <c:v>0</c:v>
                </c:pt>
                <c:pt idx="1">
                  <c:v>6.1</c:v>
                </c:pt>
                <c:pt idx="2" formatCode="General">
                  <c:v>12.62</c:v>
                </c:pt>
                <c:pt idx="3" formatCode="General">
                  <c:v>19.43</c:v>
                </c:pt>
                <c:pt idx="4" formatCode="General">
                  <c:v>26.34</c:v>
                </c:pt>
                <c:pt idx="5" formatCode="General">
                  <c:v>33.57</c:v>
                </c:pt>
                <c:pt idx="6" formatCode="General">
                  <c:v>41.28</c:v>
                </c:pt>
                <c:pt idx="7" formatCode="General">
                  <c:v>49.99</c:v>
                </c:pt>
                <c:pt idx="8" formatCode="General">
                  <c:v>59.59</c:v>
                </c:pt>
                <c:pt idx="9" formatCode="General">
                  <c:v>69.62</c:v>
                </c:pt>
                <c:pt idx="10" formatCode="General">
                  <c:v>82.95</c:v>
                </c:pt>
              </c:numCache>
            </c:numRef>
          </c:xVal>
          <c:yVal>
            <c:numRef>
              <c:f>Foglio3!$E$59:$E$69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ser>
          <c:idx val="4"/>
          <c:order val="4"/>
          <c:tx>
            <c:v>esp4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Foglio3!$D$72:$D$82</c:f>
              <c:numCache>
                <c:formatCode>0.00</c:formatCode>
                <c:ptCount val="11"/>
                <c:pt idx="0">
                  <c:v>0</c:v>
                </c:pt>
                <c:pt idx="1">
                  <c:v>6.3</c:v>
                </c:pt>
                <c:pt idx="2">
                  <c:v>12.71</c:v>
                </c:pt>
                <c:pt idx="3">
                  <c:v>19.309999999999999</c:v>
                </c:pt>
                <c:pt idx="4">
                  <c:v>26.35</c:v>
                </c:pt>
                <c:pt idx="5">
                  <c:v>33.93</c:v>
                </c:pt>
                <c:pt idx="6">
                  <c:v>41.57</c:v>
                </c:pt>
                <c:pt idx="7">
                  <c:v>49.98</c:v>
                </c:pt>
                <c:pt idx="8">
                  <c:v>59.59</c:v>
                </c:pt>
                <c:pt idx="9">
                  <c:v>70.05</c:v>
                </c:pt>
                <c:pt idx="10">
                  <c:v>83.2</c:v>
                </c:pt>
              </c:numCache>
            </c:numRef>
          </c:xVal>
          <c:yVal>
            <c:numRef>
              <c:f>Foglio3!$E$72:$E$82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ser>
          <c:idx val="5"/>
          <c:order val="5"/>
          <c:tx>
            <c:v>esp5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Foglio3!$D$85:$D$95</c:f>
              <c:numCache>
                <c:formatCode>0.00</c:formatCode>
                <c:ptCount val="11"/>
                <c:pt idx="0">
                  <c:v>0</c:v>
                </c:pt>
                <c:pt idx="1">
                  <c:v>6.21</c:v>
                </c:pt>
                <c:pt idx="2">
                  <c:v>12.54</c:v>
                </c:pt>
                <c:pt idx="3">
                  <c:v>19.3</c:v>
                </c:pt>
                <c:pt idx="4">
                  <c:v>26.28</c:v>
                </c:pt>
                <c:pt idx="5">
                  <c:v>33.68</c:v>
                </c:pt>
                <c:pt idx="6">
                  <c:v>41.21</c:v>
                </c:pt>
                <c:pt idx="7">
                  <c:v>50.02</c:v>
                </c:pt>
                <c:pt idx="8">
                  <c:v>59.36</c:v>
                </c:pt>
                <c:pt idx="9">
                  <c:v>69.37</c:v>
                </c:pt>
                <c:pt idx="10">
                  <c:v>82.34</c:v>
                </c:pt>
              </c:numCache>
            </c:numRef>
          </c:xVal>
          <c:yVal>
            <c:numRef>
              <c:f>Foglio3!$E$85:$E$95</c:f>
              <c:numCache>
                <c:formatCode>0.00</c:formatCode>
                <c:ptCount val="11"/>
                <c:pt idx="0">
                  <c:v>2.6576681508420119</c:v>
                </c:pt>
                <c:pt idx="1">
                  <c:v>2.5445235310368033</c:v>
                </c:pt>
                <c:pt idx="2">
                  <c:v>2.4261079942986874</c:v>
                </c:pt>
                <c:pt idx="3">
                  <c:v>2.3016081334579961</c:v>
                </c:pt>
                <c:pt idx="4">
                  <c:v>2.1699769584030149</c:v>
                </c:pt>
                <c:pt idx="5">
                  <c:v>2.0298275788844724</c:v>
                </c:pt>
                <c:pt idx="6">
                  <c:v>1.879255171603899</c:v>
                </c:pt>
                <c:pt idx="7">
                  <c:v>1.7155174146594956</c:v>
                </c:pt>
                <c:pt idx="8">
                  <c:v>1.5344054223053307</c:v>
                </c:pt>
                <c:pt idx="9">
                  <c:v>1.328834075421006</c:v>
                </c:pt>
                <c:pt idx="10">
                  <c:v>1.0849884792015074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87016"/>
        <c:axId val="261787408"/>
      </c:scatterChart>
      <c:scatterChart>
        <c:scatterStyle val="smoothMarker"/>
        <c:varyColors val="0"/>
        <c:ser>
          <c:idx val="0"/>
          <c:order val="0"/>
          <c:tx>
            <c:strRef>
              <c:f>Foglio3!$F$1</c:f>
              <c:strCache>
                <c:ptCount val="1"/>
                <c:pt idx="0">
                  <c:v>y stimata su a (v)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Foglio3!$H$64:$H$74</c:f>
              <c:numCache>
                <c:formatCode>0.00</c:formatCode>
                <c:ptCount val="11"/>
                <c:pt idx="0">
                  <c:v>0</c:v>
                </c:pt>
                <c:pt idx="1">
                  <c:v>6.2080000000000002</c:v>
                </c:pt>
                <c:pt idx="2">
                  <c:v>12.614000000000001</c:v>
                </c:pt>
                <c:pt idx="3">
                  <c:v>19.361999999999998</c:v>
                </c:pt>
                <c:pt idx="4">
                  <c:v>26.372000000000003</c:v>
                </c:pt>
                <c:pt idx="5">
                  <c:v>33.776000000000003</c:v>
                </c:pt>
                <c:pt idx="6">
                  <c:v>41.436</c:v>
                </c:pt>
                <c:pt idx="7">
                  <c:v>50.046000000000006</c:v>
                </c:pt>
                <c:pt idx="8">
                  <c:v>59.594000000000008</c:v>
                </c:pt>
                <c:pt idx="9">
                  <c:v>69.738</c:v>
                </c:pt>
                <c:pt idx="10">
                  <c:v>83.152000000000001</c:v>
                </c:pt>
              </c:numCache>
            </c:numRef>
          </c:xVal>
          <c:yVal>
            <c:numRef>
              <c:f>Foglio3!$F$2:$F$12</c:f>
              <c:numCache>
                <c:formatCode>0.00000</c:formatCode>
                <c:ptCount val="11"/>
                <c:pt idx="0">
                  <c:v>2.6665582573610198</c:v>
                </c:pt>
                <c:pt idx="1">
                  <c:v>2.5470524268136314</c:v>
                </c:pt>
                <c:pt idx="2">
                  <c:v>2.4267841986231975</c:v>
                </c:pt>
                <c:pt idx="3">
                  <c:v>2.2973671987162172</c:v>
                </c:pt>
                <c:pt idx="4">
                  <c:v>2.162232216486395</c:v>
                </c:pt>
                <c:pt idx="5">
                  <c:v>2.0227134478090614</c:v>
                </c:pt>
                <c:pt idx="6">
                  <c:v>1.8765236997550789</c:v>
                </c:pt>
                <c:pt idx="7">
                  <c:v>1.7148953994294245</c:v>
                </c:pt>
                <c:pt idx="8">
                  <c:v>1.5330635615630632</c:v>
                </c:pt>
                <c:pt idx="9">
                  <c:v>1.3464667384276674</c:v>
                </c:pt>
                <c:pt idx="10">
                  <c:v>1.0790557651294441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87016"/>
        <c:axId val="261787408"/>
      </c:scatterChart>
      <c:valAx>
        <c:axId val="26178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787408"/>
        <c:crosses val="autoZero"/>
        <c:crossBetween val="midCat"/>
      </c:valAx>
      <c:valAx>
        <c:axId val="26178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787016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h-t^2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Foglio1!$F$8:$F$18</c:f>
              <c:numCache>
                <c:formatCode>0.00</c:formatCode>
                <c:ptCount val="11"/>
                <c:pt idx="0">
                  <c:v>0</c:v>
                </c:pt>
                <c:pt idx="1">
                  <c:v>39.312899999999992</c:v>
                </c:pt>
                <c:pt idx="2">
                  <c:v>158.25640000000001</c:v>
                </c:pt>
                <c:pt idx="3">
                  <c:v>375.19690000000003</c:v>
                </c:pt>
                <c:pt idx="4">
                  <c:v>700.13160000000005</c:v>
                </c:pt>
                <c:pt idx="5">
                  <c:v>1141.0884000000001</c:v>
                </c:pt>
                <c:pt idx="6">
                  <c:v>1718.1025000000002</c:v>
                </c:pt>
                <c:pt idx="7">
                  <c:v>2493.0048999999999</c:v>
                </c:pt>
                <c:pt idx="8">
                  <c:v>3536.6808999999998</c:v>
                </c:pt>
                <c:pt idx="9">
                  <c:v>4796.9476000000004</c:v>
                </c:pt>
                <c:pt idx="10">
                  <c:v>6937.2241000000013</c:v>
                </c:pt>
              </c:numCache>
            </c:numRef>
          </c:xVal>
          <c:yVal>
            <c:numRef>
              <c:f>Foglio1!$B$8:$B$18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60576"/>
        <c:axId val="229060968"/>
      </c:scatterChart>
      <c:valAx>
        <c:axId val="22906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60968"/>
        <c:crosses val="autoZero"/>
        <c:crossBetween val="midCat"/>
      </c:valAx>
      <c:valAx>
        <c:axId val="22906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60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h-t^2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Foglio1!$F$21:$F$31</c:f>
              <c:numCache>
                <c:formatCode>0.00</c:formatCode>
                <c:ptCount val="11"/>
                <c:pt idx="0">
                  <c:v>0</c:v>
                </c:pt>
                <c:pt idx="1">
                  <c:v>37.945599999999999</c:v>
                </c:pt>
                <c:pt idx="2">
                  <c:v>159.26439999999997</c:v>
                </c:pt>
                <c:pt idx="3">
                  <c:v>376.35999999999996</c:v>
                </c:pt>
                <c:pt idx="4">
                  <c:v>698.54489999999998</c:v>
                </c:pt>
                <c:pt idx="5">
                  <c:v>1150.5664000000002</c:v>
                </c:pt>
                <c:pt idx="6">
                  <c:v>1736.3889000000001</c:v>
                </c:pt>
                <c:pt idx="7">
                  <c:v>2531.0961000000002</c:v>
                </c:pt>
                <c:pt idx="8">
                  <c:v>3595.2016000000003</c:v>
                </c:pt>
                <c:pt idx="9">
                  <c:v>4954.7520999999997</c:v>
                </c:pt>
                <c:pt idx="10">
                  <c:v>7052.6404000000002</c:v>
                </c:pt>
              </c:numCache>
            </c:numRef>
          </c:xVal>
          <c:yVal>
            <c:numRef>
              <c:f>Foglio1!$B$21:$B$31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474912"/>
        <c:axId val="261475304"/>
      </c:scatterChart>
      <c:valAx>
        <c:axId val="26147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475304"/>
        <c:crosses val="autoZero"/>
        <c:crossBetween val="midCat"/>
      </c:valAx>
      <c:valAx>
        <c:axId val="26147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47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h-t^2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Foglio1!$F$34:$F$44</c:f>
              <c:numCache>
                <c:formatCode>0.00</c:formatCode>
                <c:ptCount val="11"/>
                <c:pt idx="0">
                  <c:v>0</c:v>
                </c:pt>
                <c:pt idx="1">
                  <c:v>37.209999999999994</c:v>
                </c:pt>
                <c:pt idx="2">
                  <c:v>159.26439999999997</c:v>
                </c:pt>
                <c:pt idx="3">
                  <c:v>377.5249</c:v>
                </c:pt>
                <c:pt idx="4">
                  <c:v>693.79560000000004</c:v>
                </c:pt>
                <c:pt idx="5">
                  <c:v>1126.9449</c:v>
                </c:pt>
                <c:pt idx="6">
                  <c:v>1704.0384000000001</c:v>
                </c:pt>
                <c:pt idx="7">
                  <c:v>2499.0001000000002</c:v>
                </c:pt>
                <c:pt idx="8">
                  <c:v>3550.9681000000005</c:v>
                </c:pt>
                <c:pt idx="9">
                  <c:v>4846.9444000000003</c:v>
                </c:pt>
                <c:pt idx="10">
                  <c:v>6880.7025000000003</c:v>
                </c:pt>
              </c:numCache>
            </c:numRef>
          </c:xVal>
          <c:yVal>
            <c:numRef>
              <c:f>Foglio1!$B$34:$B$44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476088"/>
        <c:axId val="261476480"/>
      </c:scatterChart>
      <c:valAx>
        <c:axId val="261476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476480"/>
        <c:crosses val="autoZero"/>
        <c:crossBetween val="midCat"/>
      </c:valAx>
      <c:valAx>
        <c:axId val="2614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476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h-t^2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Foglio1!$F$47:$F$57</c:f>
              <c:numCache>
                <c:formatCode>0.00</c:formatCode>
                <c:ptCount val="11"/>
                <c:pt idx="0">
                  <c:v>0</c:v>
                </c:pt>
                <c:pt idx="1">
                  <c:v>39.69</c:v>
                </c:pt>
                <c:pt idx="2">
                  <c:v>161.54410000000001</c:v>
                </c:pt>
                <c:pt idx="3">
                  <c:v>372.87609999999995</c:v>
                </c:pt>
                <c:pt idx="4">
                  <c:v>694.3225000000001</c:v>
                </c:pt>
                <c:pt idx="5">
                  <c:v>1151.2448999999999</c:v>
                </c:pt>
                <c:pt idx="6">
                  <c:v>1728.0649000000001</c:v>
                </c:pt>
                <c:pt idx="7">
                  <c:v>2498.0003999999999</c:v>
                </c:pt>
                <c:pt idx="8">
                  <c:v>3550.9681000000005</c:v>
                </c:pt>
                <c:pt idx="9">
                  <c:v>4907.0024999999996</c:v>
                </c:pt>
                <c:pt idx="10">
                  <c:v>6922.2400000000007</c:v>
                </c:pt>
              </c:numCache>
            </c:numRef>
          </c:xVal>
          <c:yVal>
            <c:numRef>
              <c:f>Foglio1!$B$47:$B$57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829600"/>
        <c:axId val="260829992"/>
      </c:scatterChart>
      <c:valAx>
        <c:axId val="26082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29992"/>
        <c:crosses val="autoZero"/>
        <c:crossBetween val="midCat"/>
      </c:valAx>
      <c:valAx>
        <c:axId val="26082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29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h-t^2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Foglio1!$F$60:$F$70</c:f>
              <c:numCache>
                <c:formatCode>0.00</c:formatCode>
                <c:ptCount val="11"/>
                <c:pt idx="0">
                  <c:v>0</c:v>
                </c:pt>
                <c:pt idx="1">
                  <c:v>38.564099999999996</c:v>
                </c:pt>
                <c:pt idx="2">
                  <c:v>157.25159999999997</c:v>
                </c:pt>
                <c:pt idx="3">
                  <c:v>372.49</c:v>
                </c:pt>
                <c:pt idx="4">
                  <c:v>690.63840000000005</c:v>
                </c:pt>
                <c:pt idx="5">
                  <c:v>1134.3424</c:v>
                </c:pt>
                <c:pt idx="6">
                  <c:v>1698.2641000000001</c:v>
                </c:pt>
                <c:pt idx="7">
                  <c:v>2502.0004000000004</c:v>
                </c:pt>
                <c:pt idx="8">
                  <c:v>3523.6095999999998</c:v>
                </c:pt>
                <c:pt idx="9">
                  <c:v>4812.1969000000008</c:v>
                </c:pt>
                <c:pt idx="10">
                  <c:v>6779.8756000000003</c:v>
                </c:pt>
              </c:numCache>
            </c:numRef>
          </c:xVal>
          <c:yVal>
            <c:numRef>
              <c:f>Foglio1!$B$60:$B$70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829208"/>
        <c:axId val="260831168"/>
      </c:scatterChart>
      <c:valAx>
        <c:axId val="260829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31168"/>
        <c:crosses val="autoZero"/>
        <c:crossBetween val="midCat"/>
      </c:valAx>
      <c:valAx>
        <c:axId val="2608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29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Test1 h/t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Test1 h/t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Foglio1!$D$8:$D$18</c:f>
              <c:numCache>
                <c:formatCode>0.00</c:formatCode>
                <c:ptCount val="11"/>
                <c:pt idx="0">
                  <c:v>0</c:v>
                </c:pt>
                <c:pt idx="1">
                  <c:v>6.27</c:v>
                </c:pt>
                <c:pt idx="2">
                  <c:v>12.58</c:v>
                </c:pt>
                <c:pt idx="3">
                  <c:v>19.37</c:v>
                </c:pt>
                <c:pt idx="4">
                  <c:v>26.46</c:v>
                </c:pt>
                <c:pt idx="5">
                  <c:v>33.78</c:v>
                </c:pt>
                <c:pt idx="6">
                  <c:v>41.45</c:v>
                </c:pt>
                <c:pt idx="7">
                  <c:v>49.93</c:v>
                </c:pt>
                <c:pt idx="8">
                  <c:v>59.47</c:v>
                </c:pt>
                <c:pt idx="9">
                  <c:v>69.260000000000005</c:v>
                </c:pt>
                <c:pt idx="10">
                  <c:v>83.29</c:v>
                </c:pt>
              </c:numCache>
            </c:numRef>
          </c:xVal>
          <c:yVal>
            <c:numRef>
              <c:f>Foglio1!$B$21:$B$31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260831952"/>
        <c:axId val="260832344"/>
      </c:scatterChart>
      <c:valAx>
        <c:axId val="26083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32344"/>
        <c:crosses val="autoZero"/>
        <c:crossBetween val="midCat"/>
      </c:valAx>
      <c:valAx>
        <c:axId val="26083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31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Test3 h/t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Foglio1!$D$34:$D$44</c:f>
              <c:numCache>
                <c:formatCode>0.00</c:formatCode>
                <c:ptCount val="11"/>
                <c:pt idx="0">
                  <c:v>0</c:v>
                </c:pt>
                <c:pt idx="1">
                  <c:v>6.1</c:v>
                </c:pt>
                <c:pt idx="2" formatCode="General">
                  <c:v>12.62</c:v>
                </c:pt>
                <c:pt idx="3" formatCode="General">
                  <c:v>19.43</c:v>
                </c:pt>
                <c:pt idx="4" formatCode="General">
                  <c:v>26.34</c:v>
                </c:pt>
                <c:pt idx="5" formatCode="General">
                  <c:v>33.57</c:v>
                </c:pt>
                <c:pt idx="6" formatCode="General">
                  <c:v>41.28</c:v>
                </c:pt>
                <c:pt idx="7" formatCode="General">
                  <c:v>49.99</c:v>
                </c:pt>
                <c:pt idx="8" formatCode="General">
                  <c:v>59.59</c:v>
                </c:pt>
                <c:pt idx="9" formatCode="General">
                  <c:v>69.62</c:v>
                </c:pt>
                <c:pt idx="10" formatCode="General">
                  <c:v>82.95</c:v>
                </c:pt>
              </c:numCache>
            </c:numRef>
          </c:xVal>
          <c:yVal>
            <c:numRef>
              <c:f>Foglio1!$B$21:$B$31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260830776"/>
        <c:axId val="261478048"/>
      </c:scatterChart>
      <c:valAx>
        <c:axId val="26083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478048"/>
        <c:crosses val="autoZero"/>
        <c:crossBetween val="midCat"/>
      </c:valAx>
      <c:valAx>
        <c:axId val="2614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83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Test4 h/t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Foglio1!$D$47:$D$57</c:f>
              <c:numCache>
                <c:formatCode>0.00</c:formatCode>
                <c:ptCount val="11"/>
                <c:pt idx="0">
                  <c:v>0</c:v>
                </c:pt>
                <c:pt idx="1">
                  <c:v>6.3</c:v>
                </c:pt>
                <c:pt idx="2">
                  <c:v>12.71</c:v>
                </c:pt>
                <c:pt idx="3">
                  <c:v>19.309999999999999</c:v>
                </c:pt>
                <c:pt idx="4">
                  <c:v>26.35</c:v>
                </c:pt>
                <c:pt idx="5">
                  <c:v>33.93</c:v>
                </c:pt>
                <c:pt idx="6">
                  <c:v>41.57</c:v>
                </c:pt>
                <c:pt idx="7">
                  <c:v>49.98</c:v>
                </c:pt>
                <c:pt idx="8">
                  <c:v>59.59</c:v>
                </c:pt>
                <c:pt idx="9">
                  <c:v>70.05</c:v>
                </c:pt>
                <c:pt idx="10">
                  <c:v>83.2</c:v>
                </c:pt>
              </c:numCache>
            </c:numRef>
          </c:xVal>
          <c:yVal>
            <c:numRef>
              <c:f>Foglio1!$B$21:$B$31</c:f>
              <c:numCache>
                <c:formatCode>General</c:formatCode>
                <c:ptCount val="1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0.06</c:v>
                </c:pt>
              </c:numCache>
            </c:numRef>
          </c:y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261477264"/>
        <c:axId val="260932528"/>
      </c:scatterChart>
      <c:valAx>
        <c:axId val="26147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32528"/>
        <c:crosses val="autoZero"/>
        <c:crossBetween val="midCat"/>
      </c:valAx>
      <c:valAx>
        <c:axId val="26093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47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19</xdr:row>
      <xdr:rowOff>0</xdr:rowOff>
    </xdr:from>
    <xdr:to>
      <xdr:col>9</xdr:col>
      <xdr:colOff>619125</xdr:colOff>
      <xdr:row>31</xdr:row>
      <xdr:rowOff>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542925</xdr:colOff>
      <xdr:row>5</xdr:row>
      <xdr:rowOff>180975</xdr:rowOff>
    </xdr:from>
    <xdr:to>
      <xdr:col>16</xdr:col>
      <xdr:colOff>1181100</xdr:colOff>
      <xdr:row>18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514350</xdr:colOff>
      <xdr:row>19</xdr:row>
      <xdr:rowOff>9525</xdr:rowOff>
    </xdr:from>
    <xdr:to>
      <xdr:col>16</xdr:col>
      <xdr:colOff>1152525</xdr:colOff>
      <xdr:row>31</xdr:row>
      <xdr:rowOff>28575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495300</xdr:colOff>
      <xdr:row>32</xdr:row>
      <xdr:rowOff>0</xdr:rowOff>
    </xdr:from>
    <xdr:to>
      <xdr:col>16</xdr:col>
      <xdr:colOff>1133475</xdr:colOff>
      <xdr:row>44</xdr:row>
      <xdr:rowOff>19050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495300</xdr:colOff>
      <xdr:row>45</xdr:row>
      <xdr:rowOff>0</xdr:rowOff>
    </xdr:from>
    <xdr:to>
      <xdr:col>16</xdr:col>
      <xdr:colOff>1133475</xdr:colOff>
      <xdr:row>57</xdr:row>
      <xdr:rowOff>19050</xdr:rowOff>
    </xdr:to>
    <xdr:graphicFrame macro="">
      <xdr:nvGraphicFramePr>
        <xdr:cNvPr id="19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476250</xdr:colOff>
      <xdr:row>57</xdr:row>
      <xdr:rowOff>171450</xdr:rowOff>
    </xdr:from>
    <xdr:to>
      <xdr:col>16</xdr:col>
      <xdr:colOff>1114425</xdr:colOff>
      <xdr:row>70</xdr:row>
      <xdr:rowOff>0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19050</xdr:colOff>
      <xdr:row>6</xdr:row>
      <xdr:rowOff>9525</xdr:rowOff>
    </xdr:from>
    <xdr:to>
      <xdr:col>9</xdr:col>
      <xdr:colOff>619125</xdr:colOff>
      <xdr:row>18</xdr:row>
      <xdr:rowOff>0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28575</xdr:colOff>
      <xdr:row>32</xdr:row>
      <xdr:rowOff>9525</xdr:rowOff>
    </xdr:from>
    <xdr:to>
      <xdr:col>9</xdr:col>
      <xdr:colOff>628650</xdr:colOff>
      <xdr:row>44</xdr:row>
      <xdr:rowOff>9525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28575</xdr:colOff>
      <xdr:row>45</xdr:row>
      <xdr:rowOff>0</xdr:rowOff>
    </xdr:from>
    <xdr:to>
      <xdr:col>9</xdr:col>
      <xdr:colOff>628650</xdr:colOff>
      <xdr:row>57</xdr:row>
      <xdr:rowOff>0</xdr:rowOff>
    </xdr:to>
    <xdr:graphicFrame macro="">
      <xdr:nvGraphicFramePr>
        <xdr:cNvPr id="2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28575</xdr:colOff>
      <xdr:row>58</xdr:row>
      <xdr:rowOff>9525</xdr:rowOff>
    </xdr:from>
    <xdr:to>
      <xdr:col>9</xdr:col>
      <xdr:colOff>628650</xdr:colOff>
      <xdr:row>70</xdr:row>
      <xdr:rowOff>9525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714374</xdr:colOff>
      <xdr:row>5</xdr:row>
      <xdr:rowOff>185737</xdr:rowOff>
    </xdr:from>
    <xdr:to>
      <xdr:col>13</xdr:col>
      <xdr:colOff>466724</xdr:colOff>
      <xdr:row>18</xdr:row>
      <xdr:rowOff>9525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695325</xdr:colOff>
      <xdr:row>19</xdr:row>
      <xdr:rowOff>0</xdr:rowOff>
    </xdr:from>
    <xdr:to>
      <xdr:col>13</xdr:col>
      <xdr:colOff>447675</xdr:colOff>
      <xdr:row>31</xdr:row>
      <xdr:rowOff>23813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685800</xdr:colOff>
      <xdr:row>32</xdr:row>
      <xdr:rowOff>0</xdr:rowOff>
    </xdr:from>
    <xdr:to>
      <xdr:col>13</xdr:col>
      <xdr:colOff>438150</xdr:colOff>
      <xdr:row>44</xdr:row>
      <xdr:rowOff>23813</xdr:rowOff>
    </xdr:to>
    <xdr:graphicFrame macro="">
      <xdr:nvGraphicFramePr>
        <xdr:cNvPr id="26" name="Gra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685800</xdr:colOff>
      <xdr:row>44</xdr:row>
      <xdr:rowOff>180975</xdr:rowOff>
    </xdr:from>
    <xdr:to>
      <xdr:col>13</xdr:col>
      <xdr:colOff>438150</xdr:colOff>
      <xdr:row>57</xdr:row>
      <xdr:rowOff>14288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676275</xdr:colOff>
      <xdr:row>57</xdr:row>
      <xdr:rowOff>180975</xdr:rowOff>
    </xdr:from>
    <xdr:to>
      <xdr:col>13</xdr:col>
      <xdr:colOff>428625</xdr:colOff>
      <xdr:row>70</xdr:row>
      <xdr:rowOff>14288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0</xdr:rowOff>
    </xdr:from>
    <xdr:to>
      <xdr:col>12</xdr:col>
      <xdr:colOff>1276350</xdr:colOff>
      <xdr:row>21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41</xdr:row>
      <xdr:rowOff>9525</xdr:rowOff>
    </xdr:from>
    <xdr:to>
      <xdr:col>11</xdr:col>
      <xdr:colOff>219075</xdr:colOff>
      <xdr:row>54</xdr:row>
      <xdr:rowOff>71437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S70"/>
  <sheetViews>
    <sheetView topLeftCell="H1" workbookViewId="0">
      <selection activeCell="D59" sqref="D59"/>
    </sheetView>
  </sheetViews>
  <sheetFormatPr defaultRowHeight="15" x14ac:dyDescent="0.25"/>
  <cols>
    <col min="1" max="1" width="19.85546875" customWidth="1"/>
    <col min="2" max="2" width="18.5703125" customWidth="1"/>
    <col min="3" max="3" width="21.5703125" customWidth="1"/>
    <col min="4" max="4" width="20.140625" customWidth="1"/>
    <col min="5" max="5" width="18.7109375" customWidth="1"/>
    <col min="6" max="6" width="16" customWidth="1"/>
    <col min="7" max="9" width="18.140625" customWidth="1"/>
    <col min="10" max="10" width="18.28515625" customWidth="1"/>
    <col min="11" max="12" width="18.42578125" customWidth="1"/>
    <col min="13" max="13" width="18.140625" customWidth="1"/>
    <col min="14" max="18" width="18.28515625" customWidth="1"/>
  </cols>
  <sheetData>
    <row r="1" spans="1:3009" x14ac:dyDescent="0.25">
      <c r="A1" s="19" t="s">
        <v>18</v>
      </c>
    </row>
    <row r="3" spans="1:3009" x14ac:dyDescent="0.25">
      <c r="A3" s="19" t="s">
        <v>16</v>
      </c>
      <c r="B3" s="19" t="s">
        <v>19</v>
      </c>
      <c r="C3" s="19" t="s">
        <v>20</v>
      </c>
      <c r="D3" s="19" t="s">
        <v>23</v>
      </c>
      <c r="E3" s="19" t="s">
        <v>25</v>
      </c>
      <c r="F3" s="19" t="s">
        <v>56</v>
      </c>
      <c r="G3" s="19" t="s">
        <v>57</v>
      </c>
    </row>
    <row r="4" spans="1:3009" s="2" customFormat="1" x14ac:dyDescent="0.25">
      <c r="A4" s="2" t="s">
        <v>17</v>
      </c>
      <c r="B4" s="2" t="s">
        <v>22</v>
      </c>
      <c r="C4" s="2" t="s">
        <v>21</v>
      </c>
      <c r="D4" s="2" t="s">
        <v>24</v>
      </c>
      <c r="E4" s="20">
        <v>5</v>
      </c>
      <c r="F4" s="2" t="s">
        <v>21</v>
      </c>
      <c r="G4" s="2" t="s">
        <v>58</v>
      </c>
    </row>
    <row r="5" spans="1:3009" s="2" customFormat="1" x14ac:dyDescent="0.25"/>
    <row r="7" spans="1:3009" s="1" customFormat="1" x14ac:dyDescent="0.25">
      <c r="A7" s="5" t="s">
        <v>12</v>
      </c>
      <c r="B7" s="5" t="s">
        <v>62</v>
      </c>
      <c r="C7" s="12" t="s">
        <v>13</v>
      </c>
      <c r="D7" s="12" t="s">
        <v>64</v>
      </c>
      <c r="E7" s="12" t="s">
        <v>15</v>
      </c>
      <c r="F7" s="12" t="s">
        <v>61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</row>
    <row r="8" spans="1:3009" x14ac:dyDescent="0.25">
      <c r="A8" s="7" t="s">
        <v>1</v>
      </c>
      <c r="B8" s="12">
        <v>0.36</v>
      </c>
      <c r="C8" s="13">
        <v>0</v>
      </c>
      <c r="D8" s="14">
        <v>0</v>
      </c>
      <c r="E8" s="14">
        <f>SQRT(2*9.81*B8)</f>
        <v>2.6576681508420119</v>
      </c>
      <c r="F8" s="36">
        <f>D8^2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3009" x14ac:dyDescent="0.25">
      <c r="A9" s="7" t="s">
        <v>2</v>
      </c>
      <c r="B9" s="12">
        <v>0.33</v>
      </c>
      <c r="C9" s="8">
        <v>6.27</v>
      </c>
      <c r="D9" s="14">
        <v>6.27</v>
      </c>
      <c r="E9" s="14">
        <f>SQRT(2*9.81*B9)</f>
        <v>2.5445235310368033</v>
      </c>
      <c r="F9" s="36">
        <f t="shared" ref="F9:F18" si="0">D9^2</f>
        <v>39.312899999999992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3009" ht="15.75" customHeight="1" x14ac:dyDescent="0.25">
      <c r="A10" s="7" t="s">
        <v>3</v>
      </c>
      <c r="B10" s="12">
        <v>0.3</v>
      </c>
      <c r="C10" s="8">
        <v>6.31</v>
      </c>
      <c r="D10" s="14">
        <v>12.58</v>
      </c>
      <c r="E10" s="14">
        <f t="shared" ref="E10:E18" si="1">SQRT(2*9.81*B10)</f>
        <v>2.4261079942986874</v>
      </c>
      <c r="F10" s="36">
        <f t="shared" si="0"/>
        <v>158.25640000000001</v>
      </c>
      <c r="G10" s="4"/>
      <c r="H10" s="4"/>
      <c r="I10" s="4"/>
      <c r="J10" s="4"/>
      <c r="K10" s="2"/>
      <c r="L10" s="2"/>
      <c r="M10" s="4"/>
      <c r="N10" s="4"/>
      <c r="O10" s="4"/>
      <c r="P10" s="4"/>
      <c r="Q10" s="4"/>
      <c r="R10" s="4"/>
    </row>
    <row r="11" spans="1:3009" x14ac:dyDescent="0.25">
      <c r="A11" s="7" t="s">
        <v>4</v>
      </c>
      <c r="B11" s="12">
        <v>0.27</v>
      </c>
      <c r="C11" s="8">
        <v>6.79</v>
      </c>
      <c r="D11" s="14">
        <v>19.37</v>
      </c>
      <c r="E11" s="14">
        <f t="shared" si="1"/>
        <v>2.3016081334579961</v>
      </c>
      <c r="F11" s="36">
        <f t="shared" si="0"/>
        <v>375.19690000000003</v>
      </c>
      <c r="G11" s="4"/>
      <c r="H11" s="4"/>
      <c r="I11" s="4"/>
      <c r="J11" s="4"/>
      <c r="K11" s="2"/>
      <c r="L11" s="2"/>
      <c r="M11" s="4"/>
      <c r="N11" s="4"/>
      <c r="O11" s="4"/>
      <c r="P11" s="4"/>
      <c r="Q11" s="4"/>
      <c r="R11" s="4"/>
    </row>
    <row r="12" spans="1:3009" x14ac:dyDescent="0.25">
      <c r="A12" s="7" t="s">
        <v>5</v>
      </c>
      <c r="B12" s="12">
        <v>0.24</v>
      </c>
      <c r="C12" s="8">
        <v>7.09</v>
      </c>
      <c r="D12" s="14">
        <v>26.46</v>
      </c>
      <c r="E12" s="14">
        <f t="shared" si="1"/>
        <v>2.1699769584030149</v>
      </c>
      <c r="F12" s="36">
        <f t="shared" si="0"/>
        <v>700.13160000000005</v>
      </c>
      <c r="G12" s="4"/>
      <c r="H12" s="4"/>
      <c r="I12" s="4"/>
      <c r="J12" s="4"/>
      <c r="K12" s="2"/>
      <c r="L12" s="2"/>
      <c r="M12" s="4"/>
      <c r="N12" s="4"/>
      <c r="O12" s="4"/>
      <c r="P12" s="4"/>
      <c r="Q12" s="4"/>
      <c r="R12" s="4"/>
    </row>
    <row r="13" spans="1:3009" x14ac:dyDescent="0.25">
      <c r="A13" s="7" t="s">
        <v>6</v>
      </c>
      <c r="B13" s="12">
        <v>0.21</v>
      </c>
      <c r="C13" s="8">
        <v>7.32</v>
      </c>
      <c r="D13" s="14">
        <v>33.78</v>
      </c>
      <c r="E13" s="14">
        <f t="shared" si="1"/>
        <v>2.0298275788844724</v>
      </c>
      <c r="F13" s="36">
        <f t="shared" si="0"/>
        <v>1141.0884000000001</v>
      </c>
      <c r="G13" s="4"/>
      <c r="H13" s="4"/>
      <c r="I13" s="4"/>
      <c r="J13" s="4"/>
      <c r="K13" s="2"/>
      <c r="L13" s="2"/>
      <c r="M13" s="4"/>
      <c r="N13" s="4"/>
      <c r="O13" s="4"/>
      <c r="P13" s="4"/>
      <c r="Q13" s="4"/>
      <c r="R13" s="4"/>
    </row>
    <row r="14" spans="1:3009" x14ac:dyDescent="0.25">
      <c r="A14" s="7" t="s">
        <v>7</v>
      </c>
      <c r="B14" s="12">
        <v>0.18</v>
      </c>
      <c r="C14" s="8">
        <v>7.67</v>
      </c>
      <c r="D14" s="14">
        <v>41.45</v>
      </c>
      <c r="E14" s="14">
        <f t="shared" si="1"/>
        <v>1.879255171603899</v>
      </c>
      <c r="F14" s="36">
        <f t="shared" si="0"/>
        <v>1718.1025000000002</v>
      </c>
      <c r="G14" s="4"/>
      <c r="H14" s="4"/>
      <c r="I14" s="4"/>
      <c r="J14" s="4"/>
      <c r="K14" s="2"/>
      <c r="L14" s="2"/>
      <c r="M14" s="4"/>
      <c r="N14" s="4"/>
      <c r="O14" s="4"/>
      <c r="P14" s="4"/>
      <c r="Q14" s="4"/>
      <c r="R14" s="4"/>
    </row>
    <row r="15" spans="1:3009" x14ac:dyDescent="0.25">
      <c r="A15" s="7" t="s">
        <v>8</v>
      </c>
      <c r="B15" s="12">
        <v>0.15</v>
      </c>
      <c r="C15" s="8">
        <v>8.48</v>
      </c>
      <c r="D15" s="14">
        <v>49.93</v>
      </c>
      <c r="E15" s="14">
        <f t="shared" si="1"/>
        <v>1.7155174146594956</v>
      </c>
      <c r="F15" s="36">
        <f t="shared" si="0"/>
        <v>2493.0048999999999</v>
      </c>
      <c r="G15" s="4"/>
      <c r="H15" s="4"/>
      <c r="I15" s="4"/>
      <c r="J15" s="4"/>
      <c r="K15" s="2"/>
      <c r="L15" s="2"/>
      <c r="M15" s="4"/>
      <c r="N15" s="4"/>
      <c r="O15" s="4"/>
      <c r="P15" s="4"/>
      <c r="Q15" s="4"/>
      <c r="R15" s="4"/>
    </row>
    <row r="16" spans="1:3009" x14ac:dyDescent="0.25">
      <c r="A16" s="7" t="s">
        <v>9</v>
      </c>
      <c r="B16" s="12">
        <v>0.12</v>
      </c>
      <c r="C16" s="8">
        <v>9.5399999999999991</v>
      </c>
      <c r="D16" s="14">
        <v>59.47</v>
      </c>
      <c r="E16" s="14">
        <f t="shared" si="1"/>
        <v>1.5344054223053307</v>
      </c>
      <c r="F16" s="36">
        <f t="shared" si="0"/>
        <v>3536.6808999999998</v>
      </c>
      <c r="G16" s="4"/>
      <c r="H16" s="4"/>
      <c r="I16" s="4"/>
      <c r="J16" s="4"/>
      <c r="K16" s="2"/>
      <c r="L16" s="2"/>
      <c r="M16" s="4"/>
      <c r="N16" s="4"/>
      <c r="O16" s="4"/>
      <c r="P16" s="4"/>
      <c r="Q16" s="4"/>
      <c r="R16" s="4"/>
    </row>
    <row r="17" spans="1:18" x14ac:dyDescent="0.25">
      <c r="A17" s="7" t="s">
        <v>10</v>
      </c>
      <c r="B17" s="12">
        <v>0.09</v>
      </c>
      <c r="C17" s="8">
        <v>9.7899999999999991</v>
      </c>
      <c r="D17" s="14">
        <v>69.260000000000005</v>
      </c>
      <c r="E17" s="14">
        <f t="shared" si="1"/>
        <v>1.328834075421006</v>
      </c>
      <c r="F17" s="36">
        <f t="shared" si="0"/>
        <v>4796.9476000000004</v>
      </c>
      <c r="G17" s="4"/>
      <c r="H17" s="4"/>
      <c r="I17" s="4"/>
      <c r="J17" s="4"/>
      <c r="K17" s="2"/>
      <c r="L17" s="2"/>
      <c r="M17" s="4"/>
      <c r="N17" s="4"/>
      <c r="O17" s="4"/>
      <c r="P17" s="4"/>
      <c r="Q17" s="4"/>
      <c r="R17" s="4"/>
    </row>
    <row r="18" spans="1:18" x14ac:dyDescent="0.25">
      <c r="A18" s="7" t="s">
        <v>11</v>
      </c>
      <c r="B18" s="12">
        <v>0.06</v>
      </c>
      <c r="C18" s="8">
        <v>14.03</v>
      </c>
      <c r="D18" s="14">
        <v>83.29</v>
      </c>
      <c r="E18" s="14">
        <f t="shared" si="1"/>
        <v>1.0849884792015074</v>
      </c>
      <c r="F18" s="36">
        <f t="shared" si="0"/>
        <v>6937.2241000000013</v>
      </c>
      <c r="G18" s="4"/>
      <c r="H18" s="4"/>
      <c r="I18" s="4"/>
      <c r="J18" s="4"/>
      <c r="K18" s="2"/>
      <c r="L18" s="2"/>
      <c r="M18" s="4"/>
      <c r="N18" s="4"/>
      <c r="O18" s="4"/>
      <c r="P18" s="4"/>
      <c r="Q18" s="4"/>
      <c r="R18" s="4"/>
    </row>
    <row r="19" spans="1:18" x14ac:dyDescent="0.25">
      <c r="C19" s="3"/>
      <c r="D19" s="3"/>
    </row>
    <row r="20" spans="1:18" x14ac:dyDescent="0.25">
      <c r="A20" s="5" t="s">
        <v>12</v>
      </c>
      <c r="B20" s="5" t="s">
        <v>62</v>
      </c>
      <c r="C20" s="10" t="s">
        <v>13</v>
      </c>
      <c r="D20" s="10" t="s">
        <v>64</v>
      </c>
      <c r="E20" s="10" t="s">
        <v>15</v>
      </c>
      <c r="F20" s="10" t="s">
        <v>61</v>
      </c>
    </row>
    <row r="21" spans="1:18" x14ac:dyDescent="0.25">
      <c r="A21" s="7" t="s">
        <v>1</v>
      </c>
      <c r="B21" s="10">
        <v>0.36</v>
      </c>
      <c r="C21" s="8">
        <v>0</v>
      </c>
      <c r="D21" s="11">
        <v>0</v>
      </c>
      <c r="E21" s="11">
        <f>SQRT(2*9.81*B21)</f>
        <v>2.6576681508420119</v>
      </c>
      <c r="F21" s="8">
        <f>D21^2</f>
        <v>0</v>
      </c>
    </row>
    <row r="22" spans="1:18" x14ac:dyDescent="0.25">
      <c r="A22" s="7" t="s">
        <v>2</v>
      </c>
      <c r="B22" s="10">
        <v>0.33</v>
      </c>
      <c r="C22" s="8">
        <v>6.16</v>
      </c>
      <c r="D22" s="11">
        <v>6.16</v>
      </c>
      <c r="E22" s="11">
        <f>SQRT(2*9.81*B22)</f>
        <v>2.5445235310368033</v>
      </c>
      <c r="F22" s="8">
        <f t="shared" ref="F22:F31" si="2">D22^2</f>
        <v>37.945599999999999</v>
      </c>
    </row>
    <row r="23" spans="1:18" x14ac:dyDescent="0.25">
      <c r="A23" s="7" t="s">
        <v>3</v>
      </c>
      <c r="B23" s="10">
        <v>0.3</v>
      </c>
      <c r="C23" s="8">
        <v>6.46</v>
      </c>
      <c r="D23" s="11">
        <v>12.62</v>
      </c>
      <c r="E23" s="11">
        <f t="shared" ref="E23:E31" si="3">SQRT(2*9.81*B23)</f>
        <v>2.4261079942986874</v>
      </c>
      <c r="F23" s="8">
        <f t="shared" si="2"/>
        <v>159.26439999999997</v>
      </c>
    </row>
    <row r="24" spans="1:18" x14ac:dyDescent="0.25">
      <c r="A24" s="7" t="s">
        <v>4</v>
      </c>
      <c r="B24" s="10">
        <v>0.27</v>
      </c>
      <c r="C24" s="8">
        <v>6.78</v>
      </c>
      <c r="D24" s="11">
        <v>19.399999999999999</v>
      </c>
      <c r="E24" s="11">
        <f t="shared" si="3"/>
        <v>2.3016081334579961</v>
      </c>
      <c r="F24" s="8">
        <f t="shared" si="2"/>
        <v>376.35999999999996</v>
      </c>
    </row>
    <row r="25" spans="1:18" x14ac:dyDescent="0.25">
      <c r="A25" s="7" t="s">
        <v>5</v>
      </c>
      <c r="B25" s="10">
        <v>0.24</v>
      </c>
      <c r="C25" s="8">
        <v>7.03</v>
      </c>
      <c r="D25" s="11">
        <v>26.43</v>
      </c>
      <c r="E25" s="11">
        <f t="shared" si="3"/>
        <v>2.1699769584030149</v>
      </c>
      <c r="F25" s="8">
        <f t="shared" si="2"/>
        <v>698.54489999999998</v>
      </c>
    </row>
    <row r="26" spans="1:18" x14ac:dyDescent="0.25">
      <c r="A26" s="7" t="s">
        <v>6</v>
      </c>
      <c r="B26" s="10">
        <v>0.21</v>
      </c>
      <c r="C26" s="8">
        <v>7.49</v>
      </c>
      <c r="D26" s="11">
        <v>33.92</v>
      </c>
      <c r="E26" s="11">
        <f t="shared" si="3"/>
        <v>2.0298275788844724</v>
      </c>
      <c r="F26" s="8">
        <f t="shared" si="2"/>
        <v>1150.5664000000002</v>
      </c>
    </row>
    <row r="27" spans="1:18" x14ac:dyDescent="0.25">
      <c r="A27" s="7" t="s">
        <v>7</v>
      </c>
      <c r="B27" s="10">
        <v>0.18</v>
      </c>
      <c r="C27" s="8">
        <v>7.75</v>
      </c>
      <c r="D27" s="11">
        <v>41.67</v>
      </c>
      <c r="E27" s="11">
        <f t="shared" si="3"/>
        <v>1.879255171603899</v>
      </c>
      <c r="F27" s="8">
        <f t="shared" si="2"/>
        <v>1736.3889000000001</v>
      </c>
    </row>
    <row r="28" spans="1:18" x14ac:dyDescent="0.25">
      <c r="A28" s="7" t="s">
        <v>8</v>
      </c>
      <c r="B28" s="10">
        <v>0.15</v>
      </c>
      <c r="C28" s="8">
        <v>8.64</v>
      </c>
      <c r="D28" s="11">
        <v>50.31</v>
      </c>
      <c r="E28" s="11">
        <f t="shared" si="3"/>
        <v>1.7155174146594956</v>
      </c>
      <c r="F28" s="8">
        <f t="shared" si="2"/>
        <v>2531.0961000000002</v>
      </c>
    </row>
    <row r="29" spans="1:18" x14ac:dyDescent="0.25">
      <c r="A29" s="7" t="s">
        <v>9</v>
      </c>
      <c r="B29" s="10">
        <v>0.12</v>
      </c>
      <c r="C29" s="8">
        <v>9.65</v>
      </c>
      <c r="D29" s="11">
        <v>59.96</v>
      </c>
      <c r="E29" s="11">
        <f t="shared" si="3"/>
        <v>1.5344054223053307</v>
      </c>
      <c r="F29" s="8">
        <f t="shared" si="2"/>
        <v>3595.2016000000003</v>
      </c>
    </row>
    <row r="30" spans="1:18" x14ac:dyDescent="0.25">
      <c r="A30" s="7" t="s">
        <v>10</v>
      </c>
      <c r="B30" s="10">
        <v>0.09</v>
      </c>
      <c r="C30" s="8">
        <v>10.43</v>
      </c>
      <c r="D30" s="11">
        <v>70.39</v>
      </c>
      <c r="E30" s="11">
        <f t="shared" si="3"/>
        <v>1.328834075421006</v>
      </c>
      <c r="F30" s="8">
        <f t="shared" si="2"/>
        <v>4954.7520999999997</v>
      </c>
    </row>
    <row r="31" spans="1:18" x14ac:dyDescent="0.25">
      <c r="A31" s="7" t="s">
        <v>11</v>
      </c>
      <c r="B31" s="10">
        <v>0.06</v>
      </c>
      <c r="C31" s="8">
        <v>13.59</v>
      </c>
      <c r="D31" s="11">
        <v>83.98</v>
      </c>
      <c r="E31" s="11">
        <f t="shared" si="3"/>
        <v>1.0849884792015074</v>
      </c>
      <c r="F31" s="8">
        <f t="shared" si="2"/>
        <v>7052.6404000000002</v>
      </c>
    </row>
    <row r="33" spans="1:6" x14ac:dyDescent="0.25">
      <c r="A33" s="5" t="s">
        <v>12</v>
      </c>
      <c r="B33" s="5" t="s">
        <v>62</v>
      </c>
      <c r="C33" s="6" t="s">
        <v>13</v>
      </c>
      <c r="D33" s="6" t="s">
        <v>64</v>
      </c>
      <c r="E33" s="6" t="s">
        <v>15</v>
      </c>
      <c r="F33" s="6" t="s">
        <v>61</v>
      </c>
    </row>
    <row r="34" spans="1:6" x14ac:dyDescent="0.25">
      <c r="A34" s="7" t="s">
        <v>1</v>
      </c>
      <c r="B34" s="6">
        <v>0.36</v>
      </c>
      <c r="C34" s="8">
        <v>0</v>
      </c>
      <c r="D34" s="9">
        <v>0</v>
      </c>
      <c r="E34" s="9">
        <f>SQRT(2*9.81*B34)</f>
        <v>2.6576681508420119</v>
      </c>
      <c r="F34" s="8">
        <f>D34^2</f>
        <v>0</v>
      </c>
    </row>
    <row r="35" spans="1:6" x14ac:dyDescent="0.25">
      <c r="A35" s="7" t="s">
        <v>2</v>
      </c>
      <c r="B35" s="6">
        <v>0.33</v>
      </c>
      <c r="C35" s="8">
        <v>6.1</v>
      </c>
      <c r="D35" s="9">
        <v>6.1</v>
      </c>
      <c r="E35" s="9">
        <f t="shared" ref="E35:E44" si="4">SQRT(2*9.81*B35)</f>
        <v>2.5445235310368033</v>
      </c>
      <c r="F35" s="8">
        <f t="shared" ref="F35:F44" si="5">D35^2</f>
        <v>37.209999999999994</v>
      </c>
    </row>
    <row r="36" spans="1:6" x14ac:dyDescent="0.25">
      <c r="A36" s="7" t="s">
        <v>3</v>
      </c>
      <c r="B36" s="6">
        <v>0.3</v>
      </c>
      <c r="C36" s="8">
        <v>6.52</v>
      </c>
      <c r="D36" s="6">
        <v>12.62</v>
      </c>
      <c r="E36" s="9">
        <f t="shared" si="4"/>
        <v>2.4261079942986874</v>
      </c>
      <c r="F36" s="8">
        <f t="shared" si="5"/>
        <v>159.26439999999997</v>
      </c>
    </row>
    <row r="37" spans="1:6" x14ac:dyDescent="0.25">
      <c r="A37" s="7" t="s">
        <v>4</v>
      </c>
      <c r="B37" s="6">
        <v>0.27</v>
      </c>
      <c r="C37" s="8">
        <v>6.81</v>
      </c>
      <c r="D37" s="6">
        <v>19.43</v>
      </c>
      <c r="E37" s="9">
        <f t="shared" si="4"/>
        <v>2.3016081334579961</v>
      </c>
      <c r="F37" s="8">
        <f t="shared" si="5"/>
        <v>377.5249</v>
      </c>
    </row>
    <row r="38" spans="1:6" x14ac:dyDescent="0.25">
      <c r="A38" s="7" t="s">
        <v>5</v>
      </c>
      <c r="B38" s="6">
        <v>0.24</v>
      </c>
      <c r="C38" s="8">
        <v>6.91</v>
      </c>
      <c r="D38" s="6">
        <v>26.34</v>
      </c>
      <c r="E38" s="9">
        <f t="shared" si="4"/>
        <v>2.1699769584030149</v>
      </c>
      <c r="F38" s="8">
        <f t="shared" si="5"/>
        <v>693.79560000000004</v>
      </c>
    </row>
    <row r="39" spans="1:6" x14ac:dyDescent="0.25">
      <c r="A39" s="7" t="s">
        <v>6</v>
      </c>
      <c r="B39" s="6">
        <v>0.21</v>
      </c>
      <c r="C39" s="8">
        <v>7.23</v>
      </c>
      <c r="D39" s="6">
        <v>33.57</v>
      </c>
      <c r="E39" s="9">
        <f t="shared" si="4"/>
        <v>2.0298275788844724</v>
      </c>
      <c r="F39" s="8">
        <f t="shared" si="5"/>
        <v>1126.9449</v>
      </c>
    </row>
    <row r="40" spans="1:6" x14ac:dyDescent="0.25">
      <c r="A40" s="7" t="s">
        <v>7</v>
      </c>
      <c r="B40" s="6">
        <v>0.18</v>
      </c>
      <c r="C40" s="8">
        <v>7.71</v>
      </c>
      <c r="D40" s="6">
        <v>41.28</v>
      </c>
      <c r="E40" s="9">
        <f t="shared" si="4"/>
        <v>1.879255171603899</v>
      </c>
      <c r="F40" s="8">
        <f t="shared" si="5"/>
        <v>1704.0384000000001</v>
      </c>
    </row>
    <row r="41" spans="1:6" x14ac:dyDescent="0.25">
      <c r="A41" s="7" t="s">
        <v>8</v>
      </c>
      <c r="B41" s="6">
        <v>0.15</v>
      </c>
      <c r="C41" s="8">
        <v>8.7100000000000009</v>
      </c>
      <c r="D41" s="6">
        <v>49.99</v>
      </c>
      <c r="E41" s="9">
        <f t="shared" si="4"/>
        <v>1.7155174146594956</v>
      </c>
      <c r="F41" s="8">
        <f t="shared" si="5"/>
        <v>2499.0001000000002</v>
      </c>
    </row>
    <row r="42" spans="1:6" x14ac:dyDescent="0.25">
      <c r="A42" s="7" t="s">
        <v>9</v>
      </c>
      <c r="B42" s="6">
        <v>0.12</v>
      </c>
      <c r="C42" s="8">
        <v>9.6</v>
      </c>
      <c r="D42" s="6">
        <v>59.59</v>
      </c>
      <c r="E42" s="9">
        <f t="shared" si="4"/>
        <v>1.5344054223053307</v>
      </c>
      <c r="F42" s="8">
        <f t="shared" si="5"/>
        <v>3550.9681000000005</v>
      </c>
    </row>
    <row r="43" spans="1:6" x14ac:dyDescent="0.25">
      <c r="A43" s="7" t="s">
        <v>10</v>
      </c>
      <c r="B43" s="6">
        <v>0.09</v>
      </c>
      <c r="C43" s="8">
        <v>10.029999999999999</v>
      </c>
      <c r="D43" s="6">
        <v>69.62</v>
      </c>
      <c r="E43" s="9">
        <f t="shared" si="4"/>
        <v>1.328834075421006</v>
      </c>
      <c r="F43" s="8">
        <f t="shared" si="5"/>
        <v>4846.9444000000003</v>
      </c>
    </row>
    <row r="44" spans="1:6" x14ac:dyDescent="0.25">
      <c r="A44" s="7" t="s">
        <v>11</v>
      </c>
      <c r="B44" s="6">
        <v>0.06</v>
      </c>
      <c r="C44" s="8">
        <v>13.33</v>
      </c>
      <c r="D44" s="6">
        <v>82.95</v>
      </c>
      <c r="E44" s="9">
        <f t="shared" si="4"/>
        <v>1.0849884792015074</v>
      </c>
      <c r="F44" s="8">
        <f t="shared" si="5"/>
        <v>6880.7025000000003</v>
      </c>
    </row>
    <row r="46" spans="1:6" x14ac:dyDescent="0.25">
      <c r="A46" s="5" t="s">
        <v>12</v>
      </c>
      <c r="B46" s="5" t="s">
        <v>62</v>
      </c>
      <c r="C46" s="15" t="s">
        <v>13</v>
      </c>
      <c r="D46" s="15" t="s">
        <v>64</v>
      </c>
      <c r="E46" s="15" t="s">
        <v>15</v>
      </c>
      <c r="F46" s="15" t="s">
        <v>61</v>
      </c>
    </row>
    <row r="47" spans="1:6" x14ac:dyDescent="0.25">
      <c r="A47" s="7" t="s">
        <v>1</v>
      </c>
      <c r="B47" s="15">
        <v>0.36</v>
      </c>
      <c r="C47" s="8">
        <v>0</v>
      </c>
      <c r="D47" s="16">
        <v>0</v>
      </c>
      <c r="E47" s="16">
        <f>SQRT(2*9.81*B47)</f>
        <v>2.6576681508420119</v>
      </c>
      <c r="F47" s="8">
        <f>D47^2</f>
        <v>0</v>
      </c>
    </row>
    <row r="48" spans="1:6" x14ac:dyDescent="0.25">
      <c r="A48" s="7" t="s">
        <v>2</v>
      </c>
      <c r="B48" s="15">
        <v>0.33</v>
      </c>
      <c r="C48" s="8">
        <v>6.3</v>
      </c>
      <c r="D48" s="16">
        <v>6.3</v>
      </c>
      <c r="E48" s="16">
        <f t="shared" ref="E48:E57" si="6">SQRT(2*9.81*B48)</f>
        <v>2.5445235310368033</v>
      </c>
      <c r="F48" s="8">
        <f t="shared" ref="F48:F57" si="7">D48^2</f>
        <v>39.69</v>
      </c>
    </row>
    <row r="49" spans="1:6" x14ac:dyDescent="0.25">
      <c r="A49" s="7" t="s">
        <v>3</v>
      </c>
      <c r="B49" s="15">
        <v>0.3</v>
      </c>
      <c r="C49" s="8">
        <v>6.41</v>
      </c>
      <c r="D49" s="16">
        <v>12.71</v>
      </c>
      <c r="E49" s="16">
        <f t="shared" si="6"/>
        <v>2.4261079942986874</v>
      </c>
      <c r="F49" s="8">
        <f t="shared" si="7"/>
        <v>161.54410000000001</v>
      </c>
    </row>
    <row r="50" spans="1:6" x14ac:dyDescent="0.25">
      <c r="A50" s="7" t="s">
        <v>4</v>
      </c>
      <c r="B50" s="15">
        <v>0.27</v>
      </c>
      <c r="C50" s="8">
        <v>6.6</v>
      </c>
      <c r="D50" s="16">
        <v>19.309999999999999</v>
      </c>
      <c r="E50" s="16">
        <f t="shared" si="6"/>
        <v>2.3016081334579961</v>
      </c>
      <c r="F50" s="8">
        <f t="shared" si="7"/>
        <v>372.87609999999995</v>
      </c>
    </row>
    <row r="51" spans="1:6" x14ac:dyDescent="0.25">
      <c r="A51" s="7" t="s">
        <v>5</v>
      </c>
      <c r="B51" s="15">
        <v>0.24</v>
      </c>
      <c r="C51" s="8">
        <v>7.04</v>
      </c>
      <c r="D51" s="16">
        <v>26.35</v>
      </c>
      <c r="E51" s="16">
        <f t="shared" si="6"/>
        <v>2.1699769584030149</v>
      </c>
      <c r="F51" s="8">
        <f t="shared" si="7"/>
        <v>694.3225000000001</v>
      </c>
    </row>
    <row r="52" spans="1:6" x14ac:dyDescent="0.25">
      <c r="A52" s="7" t="s">
        <v>6</v>
      </c>
      <c r="B52" s="15">
        <v>0.21</v>
      </c>
      <c r="C52" s="8">
        <v>7.58</v>
      </c>
      <c r="D52" s="16">
        <v>33.93</v>
      </c>
      <c r="E52" s="16">
        <f t="shared" si="6"/>
        <v>2.0298275788844724</v>
      </c>
      <c r="F52" s="8">
        <f t="shared" si="7"/>
        <v>1151.2448999999999</v>
      </c>
    </row>
    <row r="53" spans="1:6" x14ac:dyDescent="0.25">
      <c r="A53" s="7" t="s">
        <v>7</v>
      </c>
      <c r="B53" s="15">
        <v>0.18</v>
      </c>
      <c r="C53" s="8">
        <v>7.64</v>
      </c>
      <c r="D53" s="16">
        <v>41.57</v>
      </c>
      <c r="E53" s="16">
        <f t="shared" si="6"/>
        <v>1.879255171603899</v>
      </c>
      <c r="F53" s="8">
        <f t="shared" si="7"/>
        <v>1728.0649000000001</v>
      </c>
    </row>
    <row r="54" spans="1:6" x14ac:dyDescent="0.25">
      <c r="A54" s="7" t="s">
        <v>8</v>
      </c>
      <c r="B54" s="15">
        <v>0.15</v>
      </c>
      <c r="C54" s="8">
        <v>8.41</v>
      </c>
      <c r="D54" s="16">
        <v>49.98</v>
      </c>
      <c r="E54" s="16">
        <f t="shared" si="6"/>
        <v>1.7155174146594956</v>
      </c>
      <c r="F54" s="8">
        <f t="shared" si="7"/>
        <v>2498.0003999999999</v>
      </c>
    </row>
    <row r="55" spans="1:6" x14ac:dyDescent="0.25">
      <c r="A55" s="7" t="s">
        <v>9</v>
      </c>
      <c r="B55" s="15">
        <v>0.12</v>
      </c>
      <c r="C55" s="8">
        <v>9.61</v>
      </c>
      <c r="D55" s="16">
        <v>59.59</v>
      </c>
      <c r="E55" s="16">
        <f t="shared" si="6"/>
        <v>1.5344054223053307</v>
      </c>
      <c r="F55" s="8">
        <f t="shared" si="7"/>
        <v>3550.9681000000005</v>
      </c>
    </row>
    <row r="56" spans="1:6" x14ac:dyDescent="0.25">
      <c r="A56" s="7" t="s">
        <v>10</v>
      </c>
      <c r="B56" s="15">
        <v>0.09</v>
      </c>
      <c r="C56" s="8">
        <v>10.46</v>
      </c>
      <c r="D56" s="16">
        <v>70.05</v>
      </c>
      <c r="E56" s="16">
        <f t="shared" si="6"/>
        <v>1.328834075421006</v>
      </c>
      <c r="F56" s="8">
        <f t="shared" si="7"/>
        <v>4907.0024999999996</v>
      </c>
    </row>
    <row r="57" spans="1:6" x14ac:dyDescent="0.25">
      <c r="A57" s="7" t="s">
        <v>11</v>
      </c>
      <c r="B57" s="15">
        <v>0.06</v>
      </c>
      <c r="C57" s="8">
        <v>13.14</v>
      </c>
      <c r="D57" s="16">
        <v>83.2</v>
      </c>
      <c r="E57" s="16">
        <f t="shared" si="6"/>
        <v>1.0849884792015074</v>
      </c>
      <c r="F57" s="8">
        <f t="shared" si="7"/>
        <v>6922.2400000000007</v>
      </c>
    </row>
    <row r="59" spans="1:6" x14ac:dyDescent="0.25">
      <c r="A59" s="5" t="s">
        <v>12</v>
      </c>
      <c r="B59" s="5" t="s">
        <v>62</v>
      </c>
      <c r="C59" s="17" t="s">
        <v>13</v>
      </c>
      <c r="D59" s="17" t="s">
        <v>64</v>
      </c>
      <c r="E59" s="17" t="s">
        <v>15</v>
      </c>
      <c r="F59" s="17" t="s">
        <v>61</v>
      </c>
    </row>
    <row r="60" spans="1:6" x14ac:dyDescent="0.25">
      <c r="A60" s="7" t="s">
        <v>1</v>
      </c>
      <c r="B60" s="22">
        <v>0.36</v>
      </c>
      <c r="C60" s="8">
        <v>0</v>
      </c>
      <c r="D60" s="18">
        <v>0</v>
      </c>
      <c r="E60" s="18">
        <f>SQRT(2*9.81*B60)</f>
        <v>2.6576681508420119</v>
      </c>
      <c r="F60" s="8">
        <f>D60^2</f>
        <v>0</v>
      </c>
    </row>
    <row r="61" spans="1:6" x14ac:dyDescent="0.25">
      <c r="A61" s="7" t="s">
        <v>2</v>
      </c>
      <c r="B61" s="22">
        <v>0.33</v>
      </c>
      <c r="C61" s="8">
        <v>6.21</v>
      </c>
      <c r="D61" s="18">
        <v>6.21</v>
      </c>
      <c r="E61" s="18">
        <f t="shared" ref="E61:E70" si="8">SQRT(2*9.81*B61)</f>
        <v>2.5445235310368033</v>
      </c>
      <c r="F61" s="8">
        <f t="shared" ref="F61:F70" si="9">D61^2</f>
        <v>38.564099999999996</v>
      </c>
    </row>
    <row r="62" spans="1:6" x14ac:dyDescent="0.25">
      <c r="A62" s="7" t="s">
        <v>3</v>
      </c>
      <c r="B62" s="22">
        <v>0.3</v>
      </c>
      <c r="C62" s="8">
        <v>6.33</v>
      </c>
      <c r="D62" s="18">
        <v>12.54</v>
      </c>
      <c r="E62" s="18">
        <f t="shared" si="8"/>
        <v>2.4261079942986874</v>
      </c>
      <c r="F62" s="8">
        <f t="shared" si="9"/>
        <v>157.25159999999997</v>
      </c>
    </row>
    <row r="63" spans="1:6" x14ac:dyDescent="0.25">
      <c r="A63" s="7" t="s">
        <v>4</v>
      </c>
      <c r="B63" s="22">
        <v>0.27</v>
      </c>
      <c r="C63" s="8">
        <v>6.76</v>
      </c>
      <c r="D63" s="18">
        <v>19.3</v>
      </c>
      <c r="E63" s="18">
        <f t="shared" si="8"/>
        <v>2.3016081334579961</v>
      </c>
      <c r="F63" s="8">
        <f t="shared" si="9"/>
        <v>372.49</v>
      </c>
    </row>
    <row r="64" spans="1:6" x14ac:dyDescent="0.25">
      <c r="A64" s="7" t="s">
        <v>5</v>
      </c>
      <c r="B64" s="22">
        <v>0.24</v>
      </c>
      <c r="C64" s="8">
        <v>6.98</v>
      </c>
      <c r="D64" s="18">
        <v>26.28</v>
      </c>
      <c r="E64" s="18">
        <f t="shared" si="8"/>
        <v>2.1699769584030149</v>
      </c>
      <c r="F64" s="8">
        <f t="shared" si="9"/>
        <v>690.63840000000005</v>
      </c>
    </row>
    <row r="65" spans="1:6" x14ac:dyDescent="0.25">
      <c r="A65" s="7" t="s">
        <v>6</v>
      </c>
      <c r="B65" s="22">
        <v>0.21</v>
      </c>
      <c r="C65" s="8">
        <v>7.4</v>
      </c>
      <c r="D65" s="18">
        <v>33.68</v>
      </c>
      <c r="E65" s="18">
        <f t="shared" si="8"/>
        <v>2.0298275788844724</v>
      </c>
      <c r="F65" s="8">
        <f t="shared" si="9"/>
        <v>1134.3424</v>
      </c>
    </row>
    <row r="66" spans="1:6" x14ac:dyDescent="0.25">
      <c r="A66" s="7" t="s">
        <v>7</v>
      </c>
      <c r="B66" s="22">
        <v>0.18</v>
      </c>
      <c r="C66" s="8">
        <v>7.53</v>
      </c>
      <c r="D66" s="18">
        <v>41.21</v>
      </c>
      <c r="E66" s="18">
        <f t="shared" si="8"/>
        <v>1.879255171603899</v>
      </c>
      <c r="F66" s="8">
        <f t="shared" si="9"/>
        <v>1698.2641000000001</v>
      </c>
    </row>
    <row r="67" spans="1:6" x14ac:dyDescent="0.25">
      <c r="A67" s="7" t="s">
        <v>8</v>
      </c>
      <c r="B67" s="22">
        <v>0.15</v>
      </c>
      <c r="C67" s="8">
        <v>8.81</v>
      </c>
      <c r="D67" s="18">
        <v>50.02</v>
      </c>
      <c r="E67" s="18">
        <f t="shared" si="8"/>
        <v>1.7155174146594956</v>
      </c>
      <c r="F67" s="8">
        <f t="shared" si="9"/>
        <v>2502.0004000000004</v>
      </c>
    </row>
    <row r="68" spans="1:6" x14ac:dyDescent="0.25">
      <c r="A68" s="7" t="s">
        <v>9</v>
      </c>
      <c r="B68" s="22">
        <v>0.12</v>
      </c>
      <c r="C68" s="8">
        <v>9.34</v>
      </c>
      <c r="D68" s="18">
        <v>59.36</v>
      </c>
      <c r="E68" s="18">
        <f t="shared" si="8"/>
        <v>1.5344054223053307</v>
      </c>
      <c r="F68" s="8">
        <f t="shared" si="9"/>
        <v>3523.6095999999998</v>
      </c>
    </row>
    <row r="69" spans="1:6" x14ac:dyDescent="0.25">
      <c r="A69" s="7" t="s">
        <v>10</v>
      </c>
      <c r="B69" s="22">
        <v>0.09</v>
      </c>
      <c r="C69" s="8">
        <v>9.34</v>
      </c>
      <c r="D69" s="18">
        <v>69.37</v>
      </c>
      <c r="E69" s="18">
        <f t="shared" si="8"/>
        <v>1.328834075421006</v>
      </c>
      <c r="F69" s="8">
        <f t="shared" si="9"/>
        <v>4812.1969000000008</v>
      </c>
    </row>
    <row r="70" spans="1:6" x14ac:dyDescent="0.25">
      <c r="A70" s="7" t="s">
        <v>11</v>
      </c>
      <c r="B70" s="22">
        <v>0.06</v>
      </c>
      <c r="C70" s="8">
        <v>12.97</v>
      </c>
      <c r="D70" s="18">
        <v>82.34</v>
      </c>
      <c r="E70" s="18">
        <f t="shared" si="8"/>
        <v>1.0849884792015074</v>
      </c>
      <c r="F70" s="8">
        <f t="shared" si="9"/>
        <v>6779.8756000000003</v>
      </c>
    </row>
  </sheetData>
  <pageMargins left="0.7" right="0.7" top="0.75" bottom="0.75" header="0.3" footer="0.3"/>
  <pageSetup paperSize="12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41" zoomScaleNormal="100" workbookViewId="0">
      <selection activeCell="G63" sqref="G63:I74"/>
    </sheetView>
  </sheetViews>
  <sheetFormatPr defaultRowHeight="15" x14ac:dyDescent="0.25"/>
  <cols>
    <col min="1" max="1" width="20.42578125" bestFit="1" customWidth="1"/>
    <col min="2" max="2" width="12.7109375" bestFit="1" customWidth="1"/>
    <col min="3" max="3" width="15.85546875" bestFit="1" customWidth="1"/>
    <col min="4" max="4" width="17.28515625" bestFit="1" customWidth="1"/>
    <col min="5" max="5" width="21.7109375" bestFit="1" customWidth="1"/>
    <col min="6" max="6" width="15.85546875" bestFit="1" customWidth="1"/>
    <col min="8" max="8" width="14.7109375" bestFit="1" customWidth="1"/>
    <col min="9" max="9" width="15.5703125" bestFit="1" customWidth="1"/>
    <col min="11" max="11" width="20.42578125" bestFit="1" customWidth="1"/>
    <col min="13" max="13" width="20.42578125" bestFit="1" customWidth="1"/>
    <col min="14" max="14" width="12.7109375" bestFit="1" customWidth="1"/>
    <col min="15" max="15" width="21.7109375" bestFit="1" customWidth="1"/>
    <col min="16" max="16" width="14.85546875" bestFit="1" customWidth="1"/>
    <col min="17" max="17" width="21.7109375" bestFit="1" customWidth="1"/>
    <col min="18" max="18" width="14.85546875" bestFit="1" customWidth="1"/>
    <col min="19" max="19" width="14" bestFit="1" customWidth="1"/>
  </cols>
  <sheetData>
    <row r="1" spans="1:23" x14ac:dyDescent="0.25">
      <c r="A1" s="5" t="s">
        <v>12</v>
      </c>
      <c r="B1" s="5" t="s">
        <v>0</v>
      </c>
      <c r="C1" s="12" t="s">
        <v>13</v>
      </c>
      <c r="D1" s="12" t="s">
        <v>64</v>
      </c>
      <c r="E1" s="12" t="s">
        <v>15</v>
      </c>
      <c r="F1" s="28" t="s">
        <v>55</v>
      </c>
      <c r="O1" s="38"/>
      <c r="P1" s="38"/>
      <c r="Q1" s="38"/>
      <c r="R1" s="38"/>
      <c r="S1" s="38"/>
      <c r="T1" s="38"/>
      <c r="U1" s="38"/>
      <c r="V1" s="38"/>
      <c r="W1" s="38"/>
    </row>
    <row r="2" spans="1:23" x14ac:dyDescent="0.25">
      <c r="A2" s="7" t="s">
        <v>1</v>
      </c>
      <c r="B2" s="21">
        <v>0.36</v>
      </c>
      <c r="C2" s="13">
        <v>0</v>
      </c>
      <c r="D2" s="14">
        <v>0</v>
      </c>
      <c r="E2" s="34">
        <f>SQRT(2*9.81*B2)</f>
        <v>2.6576681508420119</v>
      </c>
      <c r="F2" s="29">
        <f t="shared" ref="F2:F12" si="0">$B$39+$B$40*D2</f>
        <v>2.6665582573610198</v>
      </c>
      <c r="O2" s="38"/>
      <c r="P2" s="38"/>
      <c r="Q2" s="38"/>
      <c r="R2" s="38"/>
      <c r="S2" s="38"/>
      <c r="T2" s="38"/>
      <c r="U2" s="38"/>
      <c r="V2" s="38"/>
      <c r="W2" s="38"/>
    </row>
    <row r="3" spans="1:23" x14ac:dyDescent="0.25">
      <c r="A3" s="7" t="s">
        <v>2</v>
      </c>
      <c r="B3" s="21">
        <v>0.33</v>
      </c>
      <c r="C3" s="8">
        <v>6.27</v>
      </c>
      <c r="D3" s="14">
        <v>6.27</v>
      </c>
      <c r="E3" s="34">
        <f>SQRT(2*9.81*B3)</f>
        <v>2.5445235310368033</v>
      </c>
      <c r="F3" s="29">
        <f t="shared" si="0"/>
        <v>2.5470524268136314</v>
      </c>
      <c r="O3" s="39"/>
      <c r="P3" s="39"/>
      <c r="Q3" s="38"/>
      <c r="R3" s="38"/>
      <c r="S3" s="38"/>
      <c r="T3" s="38"/>
      <c r="U3" s="38"/>
      <c r="V3" s="38"/>
      <c r="W3" s="38"/>
    </row>
    <row r="4" spans="1:23" x14ac:dyDescent="0.25">
      <c r="A4" s="7" t="s">
        <v>3</v>
      </c>
      <c r="B4" s="21">
        <v>0.3</v>
      </c>
      <c r="C4" s="8">
        <v>6.31</v>
      </c>
      <c r="D4" s="14">
        <v>12.58</v>
      </c>
      <c r="E4" s="34">
        <f t="shared" ref="E4:E12" si="1">SQRT(2*9.81*B4)</f>
        <v>2.4261079942986874</v>
      </c>
      <c r="F4" s="29">
        <f t="shared" si="0"/>
        <v>2.4267841986231975</v>
      </c>
      <c r="O4" s="24"/>
      <c r="P4" s="24"/>
      <c r="Q4" s="38"/>
      <c r="R4" s="38"/>
      <c r="S4" s="38"/>
      <c r="T4" s="38"/>
      <c r="U4" s="38"/>
      <c r="V4" s="38"/>
      <c r="W4" s="38"/>
    </row>
    <row r="5" spans="1:23" x14ac:dyDescent="0.25">
      <c r="A5" s="7" t="s">
        <v>4</v>
      </c>
      <c r="B5" s="21">
        <v>0.27</v>
      </c>
      <c r="C5" s="8">
        <v>6.79</v>
      </c>
      <c r="D5" s="14">
        <v>19.37</v>
      </c>
      <c r="E5" s="34">
        <f t="shared" si="1"/>
        <v>2.3016081334579961</v>
      </c>
      <c r="F5" s="29">
        <f t="shared" si="0"/>
        <v>2.2973671987162172</v>
      </c>
      <c r="O5" s="24"/>
      <c r="P5" s="24"/>
      <c r="Q5" s="38"/>
      <c r="R5" s="38"/>
      <c r="S5" s="38"/>
      <c r="T5" s="38"/>
      <c r="U5" s="38"/>
      <c r="V5" s="38"/>
      <c r="W5" s="38"/>
    </row>
    <row r="6" spans="1:23" x14ac:dyDescent="0.25">
      <c r="A6" s="7" t="s">
        <v>5</v>
      </c>
      <c r="B6" s="21">
        <v>0.24</v>
      </c>
      <c r="C6" s="8">
        <v>7.09</v>
      </c>
      <c r="D6" s="14">
        <v>26.46</v>
      </c>
      <c r="E6" s="34">
        <f t="shared" si="1"/>
        <v>2.1699769584030149</v>
      </c>
      <c r="F6" s="29">
        <f t="shared" si="0"/>
        <v>2.162232216486395</v>
      </c>
      <c r="O6" s="24"/>
      <c r="P6" s="24"/>
      <c r="Q6" s="38"/>
      <c r="R6" s="38"/>
      <c r="S6" s="38"/>
      <c r="T6" s="38"/>
      <c r="U6" s="38"/>
      <c r="V6" s="38"/>
      <c r="W6" s="38"/>
    </row>
    <row r="7" spans="1:23" x14ac:dyDescent="0.25">
      <c r="A7" s="7" t="s">
        <v>6</v>
      </c>
      <c r="B7" s="21">
        <v>0.21</v>
      </c>
      <c r="C7" s="8">
        <v>7.32</v>
      </c>
      <c r="D7" s="14">
        <v>33.78</v>
      </c>
      <c r="E7" s="34">
        <f t="shared" si="1"/>
        <v>2.0298275788844724</v>
      </c>
      <c r="F7" s="29">
        <f t="shared" si="0"/>
        <v>2.0227134478090614</v>
      </c>
      <c r="O7" s="24"/>
      <c r="P7" s="24"/>
      <c r="Q7" s="38"/>
      <c r="R7" s="38"/>
      <c r="S7" s="38"/>
      <c r="T7" s="38"/>
      <c r="U7" s="38"/>
      <c r="V7" s="38"/>
      <c r="W7" s="38"/>
    </row>
    <row r="8" spans="1:23" x14ac:dyDescent="0.25">
      <c r="A8" s="7" t="s">
        <v>7</v>
      </c>
      <c r="B8" s="21">
        <v>0.18</v>
      </c>
      <c r="C8" s="8">
        <v>7.67</v>
      </c>
      <c r="D8" s="14">
        <v>41.45</v>
      </c>
      <c r="E8" s="34">
        <f t="shared" si="1"/>
        <v>1.879255171603899</v>
      </c>
      <c r="F8" s="29">
        <f t="shared" si="0"/>
        <v>1.8765236997550789</v>
      </c>
      <c r="O8" s="24"/>
      <c r="P8" s="24"/>
      <c r="Q8" s="38"/>
      <c r="R8" s="38"/>
      <c r="S8" s="38"/>
      <c r="T8" s="38"/>
      <c r="U8" s="38"/>
      <c r="V8" s="38"/>
      <c r="W8" s="38"/>
    </row>
    <row r="9" spans="1:23" x14ac:dyDescent="0.25">
      <c r="A9" s="7" t="s">
        <v>8</v>
      </c>
      <c r="B9" s="21">
        <v>0.15</v>
      </c>
      <c r="C9" s="8">
        <v>8.48</v>
      </c>
      <c r="D9" s="14">
        <v>49.93</v>
      </c>
      <c r="E9" s="34">
        <f t="shared" si="1"/>
        <v>1.7155174146594956</v>
      </c>
      <c r="F9" s="29">
        <f t="shared" si="0"/>
        <v>1.7148953994294245</v>
      </c>
      <c r="O9" s="38"/>
      <c r="P9" s="38"/>
      <c r="Q9" s="38"/>
      <c r="R9" s="38"/>
      <c r="S9" s="38"/>
      <c r="T9" s="38"/>
      <c r="U9" s="38"/>
      <c r="V9" s="38"/>
      <c r="W9" s="38"/>
    </row>
    <row r="10" spans="1:23" x14ac:dyDescent="0.25">
      <c r="A10" s="7" t="s">
        <v>9</v>
      </c>
      <c r="B10" s="21">
        <v>0.12</v>
      </c>
      <c r="C10" s="8">
        <v>9.5399999999999991</v>
      </c>
      <c r="D10" s="14">
        <v>59.47</v>
      </c>
      <c r="E10" s="34">
        <f t="shared" si="1"/>
        <v>1.5344054223053307</v>
      </c>
      <c r="F10" s="29">
        <f t="shared" si="0"/>
        <v>1.5330635615630632</v>
      </c>
      <c r="O10" s="38"/>
      <c r="P10" s="38"/>
      <c r="Q10" s="38"/>
      <c r="R10" s="38"/>
      <c r="S10" s="38"/>
      <c r="T10" s="38"/>
      <c r="U10" s="38"/>
      <c r="V10" s="38"/>
      <c r="W10" s="38"/>
    </row>
    <row r="11" spans="1:23" x14ac:dyDescent="0.25">
      <c r="A11" s="7" t="s">
        <v>10</v>
      </c>
      <c r="B11" s="21">
        <v>0.09</v>
      </c>
      <c r="C11" s="8">
        <v>9.7899999999999991</v>
      </c>
      <c r="D11" s="14">
        <v>69.260000000000005</v>
      </c>
      <c r="E11" s="34">
        <f t="shared" si="1"/>
        <v>1.328834075421006</v>
      </c>
      <c r="F11" s="29">
        <f t="shared" si="0"/>
        <v>1.3464667384276674</v>
      </c>
      <c r="O11" s="40"/>
      <c r="P11" s="40"/>
      <c r="Q11" s="40"/>
      <c r="R11" s="40"/>
      <c r="S11" s="40"/>
      <c r="T11" s="40"/>
      <c r="U11" s="38"/>
      <c r="V11" s="38"/>
      <c r="W11" s="38"/>
    </row>
    <row r="12" spans="1:23" x14ac:dyDescent="0.25">
      <c r="A12" s="7" t="s">
        <v>11</v>
      </c>
      <c r="B12" s="21">
        <v>0.06</v>
      </c>
      <c r="C12" s="8">
        <v>14.03</v>
      </c>
      <c r="D12" s="14">
        <v>83.29</v>
      </c>
      <c r="E12" s="34">
        <f t="shared" si="1"/>
        <v>1.0849884792015074</v>
      </c>
      <c r="F12" s="29">
        <f t="shared" si="0"/>
        <v>1.0790557651294441</v>
      </c>
      <c r="O12" s="24"/>
      <c r="P12" s="24"/>
      <c r="Q12" s="24"/>
      <c r="R12" s="24"/>
      <c r="S12" s="24"/>
      <c r="T12" s="24"/>
      <c r="U12" s="38"/>
      <c r="V12" s="38"/>
      <c r="W12" s="38"/>
    </row>
    <row r="13" spans="1:23" s="2" customFormat="1" x14ac:dyDescent="0.25">
      <c r="A13" s="31"/>
      <c r="B13" s="31"/>
      <c r="C13" s="32"/>
      <c r="D13" s="32"/>
      <c r="E13" s="32"/>
      <c r="F13" s="33"/>
      <c r="O13" s="24"/>
      <c r="P13" s="24"/>
      <c r="Q13" s="24"/>
      <c r="R13" s="24"/>
      <c r="S13" s="24"/>
      <c r="T13" s="24"/>
      <c r="U13" s="38"/>
      <c r="V13" s="38"/>
      <c r="W13" s="38"/>
    </row>
    <row r="14" spans="1:23" x14ac:dyDescent="0.25">
      <c r="A14" s="35" t="s">
        <v>60</v>
      </c>
      <c r="B14" s="30">
        <f>-B39/B40</f>
        <v>139.90380383176182</v>
      </c>
      <c r="O14" s="24"/>
      <c r="P14" s="24"/>
      <c r="Q14" s="24"/>
      <c r="R14" s="24"/>
      <c r="S14" s="24"/>
      <c r="T14" s="24"/>
      <c r="U14" s="38"/>
      <c r="V14" s="38"/>
      <c r="W14" s="38"/>
    </row>
    <row r="15" spans="1:23" x14ac:dyDescent="0.25">
      <c r="A15" t="s">
        <v>26</v>
      </c>
      <c r="B15">
        <f>MIN(B2:B12)</f>
        <v>0.06</v>
      </c>
      <c r="C15">
        <f>MIN(C2:C12)</f>
        <v>0</v>
      </c>
      <c r="D15">
        <f>MIN(D2:D12)</f>
        <v>0</v>
      </c>
      <c r="E15">
        <f>MIN(E2:E12)</f>
        <v>1.0849884792015074</v>
      </c>
      <c r="O15" s="40"/>
      <c r="P15" s="40"/>
      <c r="Q15" s="40"/>
      <c r="R15" s="40"/>
      <c r="S15" s="40"/>
      <c r="T15" s="40"/>
      <c r="U15" s="40"/>
      <c r="V15" s="40"/>
      <c r="W15" s="40"/>
    </row>
    <row r="16" spans="1:23" x14ac:dyDescent="0.25">
      <c r="A16" t="s">
        <v>27</v>
      </c>
      <c r="B16">
        <f>MAX(B2:B12)</f>
        <v>0.36</v>
      </c>
      <c r="C16">
        <f>MAX(C2:C12)</f>
        <v>14.03</v>
      </c>
      <c r="D16">
        <f>MAX(D2:D12)</f>
        <v>83.29</v>
      </c>
      <c r="E16">
        <f>MAX(E2:E12)</f>
        <v>2.6576681508420119</v>
      </c>
      <c r="O16" s="24"/>
      <c r="P16" s="24"/>
      <c r="Q16" s="24"/>
      <c r="R16" s="24"/>
      <c r="S16" s="24"/>
      <c r="T16" s="24"/>
      <c r="U16" s="24"/>
      <c r="V16" s="24"/>
      <c r="W16" s="24"/>
    </row>
    <row r="17" spans="1:23" x14ac:dyDescent="0.25">
      <c r="A17" t="s">
        <v>28</v>
      </c>
      <c r="B17">
        <f>AVERAGE(B2:B12)</f>
        <v>0.21</v>
      </c>
      <c r="C17" s="30">
        <f>AVERAGE(C2:C12)</f>
        <v>7.5718181818181822</v>
      </c>
      <c r="D17" s="30">
        <f>AVERAGE(D2:D12)</f>
        <v>36.532727272727278</v>
      </c>
      <c r="E17" s="30">
        <f>AVERAGE(E2:E12)</f>
        <v>1.970246628192202</v>
      </c>
      <c r="O17" s="24"/>
      <c r="P17" s="24"/>
      <c r="Q17" s="24"/>
      <c r="R17" s="24"/>
      <c r="S17" s="24"/>
      <c r="T17" s="24"/>
      <c r="U17" s="24"/>
      <c r="V17" s="24"/>
      <c r="W17" s="24"/>
    </row>
    <row r="18" spans="1:23" x14ac:dyDescent="0.25">
      <c r="A18" t="s">
        <v>29</v>
      </c>
      <c r="B18" s="23">
        <f>STDEV(B2:B12)</f>
        <v>9.949874371066196E-2</v>
      </c>
      <c r="C18" s="23">
        <f>STDEV(C2:C12)</f>
        <v>3.3595053748485566</v>
      </c>
      <c r="D18" s="23">
        <f>STDEV(D2:D12)</f>
        <v>26.860574115572831</v>
      </c>
      <c r="E18" s="23">
        <f>STDEV(E2:E12)</f>
        <v>0.51201664670885805</v>
      </c>
    </row>
    <row r="23" spans="1:23" x14ac:dyDescent="0.25">
      <c r="A23" s="43" t="s">
        <v>30</v>
      </c>
    </row>
    <row r="24" spans="1:23" ht="15.75" thickBot="1" x14ac:dyDescent="0.3"/>
    <row r="25" spans="1:23" x14ac:dyDescent="0.25">
      <c r="A25" s="27" t="s">
        <v>31</v>
      </c>
      <c r="B25" s="27"/>
    </row>
    <row r="26" spans="1:23" x14ac:dyDescent="0.25">
      <c r="A26" s="24" t="s">
        <v>32</v>
      </c>
      <c r="B26" s="24">
        <v>0.99989124026504494</v>
      </c>
    </row>
    <row r="27" spans="1:23" x14ac:dyDescent="0.25">
      <c r="A27" s="24" t="s">
        <v>33</v>
      </c>
      <c r="B27" s="24">
        <v>0.99978249235877004</v>
      </c>
    </row>
    <row r="28" spans="1:23" x14ac:dyDescent="0.25">
      <c r="A28" s="24" t="s">
        <v>34</v>
      </c>
      <c r="B28" s="24">
        <v>0.99975832484307781</v>
      </c>
    </row>
    <row r="29" spans="1:23" ht="15.75" thickBot="1" x14ac:dyDescent="0.3">
      <c r="A29" s="24" t="s">
        <v>35</v>
      </c>
      <c r="B29" s="24">
        <v>7.9597620601049562E-3</v>
      </c>
    </row>
    <row r="30" spans="1:23" ht="15.75" thickBot="1" x14ac:dyDescent="0.3">
      <c r="A30" s="25" t="s">
        <v>36</v>
      </c>
      <c r="B30" s="25">
        <v>11</v>
      </c>
      <c r="F30" s="26" t="s">
        <v>46</v>
      </c>
    </row>
    <row r="31" spans="1:23" x14ac:dyDescent="0.25">
      <c r="F31" s="24">
        <v>8.5399144535253307E-18</v>
      </c>
    </row>
    <row r="32" spans="1:23" ht="15.75" thickBot="1" x14ac:dyDescent="0.3">
      <c r="A32" s="43" t="s">
        <v>37</v>
      </c>
      <c r="F32" s="24"/>
    </row>
    <row r="33" spans="1:9" ht="15.75" thickBot="1" x14ac:dyDescent="0.3">
      <c r="A33" s="26"/>
      <c r="B33" s="26" t="s">
        <v>42</v>
      </c>
      <c r="C33" s="26" t="s">
        <v>43</v>
      </c>
      <c r="D33" s="26" t="s">
        <v>44</v>
      </c>
      <c r="E33" s="26" t="s">
        <v>45</v>
      </c>
      <c r="F33" s="25"/>
    </row>
    <row r="34" spans="1:9" ht="15.75" thickBot="1" x14ac:dyDescent="0.3">
      <c r="A34" s="24" t="s">
        <v>38</v>
      </c>
      <c r="B34" s="24">
        <v>1</v>
      </c>
      <c r="C34" s="24">
        <v>2.6210402447613559</v>
      </c>
      <c r="D34" s="24">
        <v>2.6210402447613559</v>
      </c>
      <c r="E34" s="24">
        <v>41368.856654151648</v>
      </c>
    </row>
    <row r="35" spans="1:9" x14ac:dyDescent="0.25">
      <c r="A35" s="24" t="s">
        <v>39</v>
      </c>
      <c r="B35" s="24">
        <v>9</v>
      </c>
      <c r="C35" s="24">
        <v>5.7022030848137659E-4</v>
      </c>
      <c r="D35" s="24">
        <v>6.3357812053486286E-5</v>
      </c>
      <c r="E35" s="24"/>
      <c r="F35" s="26" t="s">
        <v>50</v>
      </c>
      <c r="G35" s="26" t="s">
        <v>51</v>
      </c>
      <c r="H35" s="26" t="s">
        <v>52</v>
      </c>
      <c r="I35" s="26" t="s">
        <v>53</v>
      </c>
    </row>
    <row r="36" spans="1:9" ht="15.75" thickBot="1" x14ac:dyDescent="0.3">
      <c r="A36" s="25" t="s">
        <v>40</v>
      </c>
      <c r="B36" s="25">
        <v>10</v>
      </c>
      <c r="C36" s="25">
        <v>2.6216104650698373</v>
      </c>
      <c r="D36" s="25"/>
      <c r="E36" s="25"/>
      <c r="F36" s="24">
        <v>2.6571003929235744</v>
      </c>
      <c r="G36" s="24">
        <v>2.6760161217984706</v>
      </c>
      <c r="H36" s="24">
        <v>2.6571003929235744</v>
      </c>
      <c r="I36" s="24">
        <v>2.6760161217984706</v>
      </c>
    </row>
    <row r="37" spans="1:9" ht="15.75" thickBot="1" x14ac:dyDescent="0.3">
      <c r="F37" s="25">
        <v>-1.9271927265826026E-2</v>
      </c>
      <c r="G37" s="25">
        <v>-1.8847954886451E-2</v>
      </c>
      <c r="H37" s="25">
        <v>-1.9271927265826026E-2</v>
      </c>
      <c r="I37" s="25">
        <v>-1.8847954886451E-2</v>
      </c>
    </row>
    <row r="38" spans="1:9" x14ac:dyDescent="0.25">
      <c r="A38" s="26"/>
      <c r="B38" s="26" t="s">
        <v>47</v>
      </c>
      <c r="C38" s="26" t="s">
        <v>35</v>
      </c>
      <c r="D38" s="26" t="s">
        <v>48</v>
      </c>
      <c r="E38" s="26" t="s">
        <v>49</v>
      </c>
    </row>
    <row r="39" spans="1:9" x14ac:dyDescent="0.25">
      <c r="A39" s="24" t="s">
        <v>41</v>
      </c>
      <c r="B39" s="24">
        <v>2.6665582573610198</v>
      </c>
      <c r="C39" s="24">
        <v>4.1809051081796115E-3</v>
      </c>
      <c r="D39" s="24">
        <v>637.79449386308988</v>
      </c>
      <c r="E39" s="24">
        <v>2.915443522634443E-22</v>
      </c>
    </row>
    <row r="40" spans="1:9" ht="15.75" thickBot="1" x14ac:dyDescent="0.3">
      <c r="A40" s="25" t="s">
        <v>63</v>
      </c>
      <c r="B40" s="25">
        <v>-1.9059941076138499E-2</v>
      </c>
      <c r="C40" s="25">
        <v>9.370975331585511E-5</v>
      </c>
      <c r="D40" s="25">
        <v>-203.39335449849796</v>
      </c>
      <c r="E40" s="25">
        <v>8.5399144535253307E-18</v>
      </c>
    </row>
    <row r="45" spans="1:9" x14ac:dyDescent="0.25">
      <c r="A45" s="5" t="s">
        <v>12</v>
      </c>
      <c r="B45" s="5" t="s">
        <v>0</v>
      </c>
      <c r="C45" s="10" t="s">
        <v>13</v>
      </c>
      <c r="D45" s="10" t="s">
        <v>64</v>
      </c>
      <c r="E45" s="10" t="s">
        <v>14</v>
      </c>
    </row>
    <row r="46" spans="1:9" x14ac:dyDescent="0.25">
      <c r="A46" s="7" t="s">
        <v>1</v>
      </c>
      <c r="B46" s="11">
        <v>0.36</v>
      </c>
      <c r="C46" s="8">
        <v>0</v>
      </c>
      <c r="D46" s="11">
        <v>0</v>
      </c>
      <c r="E46" s="11">
        <f>SQRT(2*9.81*B46)</f>
        <v>2.6576681508420119</v>
      </c>
    </row>
    <row r="47" spans="1:9" x14ac:dyDescent="0.25">
      <c r="A47" s="7" t="s">
        <v>2</v>
      </c>
      <c r="B47" s="11">
        <v>0.33</v>
      </c>
      <c r="C47" s="8">
        <v>6.16</v>
      </c>
      <c r="D47" s="11">
        <v>6.16</v>
      </c>
      <c r="E47" s="11">
        <f>SQRT(2*9.81*B47)</f>
        <v>2.5445235310368033</v>
      </c>
    </row>
    <row r="48" spans="1:9" x14ac:dyDescent="0.25">
      <c r="A48" s="7" t="s">
        <v>3</v>
      </c>
      <c r="B48" s="11">
        <v>0.3</v>
      </c>
      <c r="C48" s="8">
        <v>6.46</v>
      </c>
      <c r="D48" s="11">
        <v>12.62</v>
      </c>
      <c r="E48" s="11">
        <f t="shared" ref="E48:E56" si="2">SQRT(2*9.81*B48)</f>
        <v>2.4261079942986874</v>
      </c>
    </row>
    <row r="49" spans="1:9" x14ac:dyDescent="0.25">
      <c r="A49" s="7" t="s">
        <v>4</v>
      </c>
      <c r="B49" s="11">
        <v>0.27</v>
      </c>
      <c r="C49" s="8">
        <v>6.78</v>
      </c>
      <c r="D49" s="11">
        <v>19.399999999999999</v>
      </c>
      <c r="E49" s="11">
        <f t="shared" si="2"/>
        <v>2.3016081334579961</v>
      </c>
    </row>
    <row r="50" spans="1:9" x14ac:dyDescent="0.25">
      <c r="A50" s="7" t="s">
        <v>5</v>
      </c>
      <c r="B50" s="11">
        <v>0.24</v>
      </c>
      <c r="C50" s="8">
        <v>7.03</v>
      </c>
      <c r="D50" s="11">
        <v>26.43</v>
      </c>
      <c r="E50" s="11">
        <f t="shared" si="2"/>
        <v>2.1699769584030149</v>
      </c>
    </row>
    <row r="51" spans="1:9" x14ac:dyDescent="0.25">
      <c r="A51" s="7" t="s">
        <v>6</v>
      </c>
      <c r="B51" s="11">
        <v>0.21</v>
      </c>
      <c r="C51" s="8">
        <v>7.49</v>
      </c>
      <c r="D51" s="11">
        <v>33.92</v>
      </c>
      <c r="E51" s="11">
        <f t="shared" si="2"/>
        <v>2.0298275788844724</v>
      </c>
    </row>
    <row r="52" spans="1:9" x14ac:dyDescent="0.25">
      <c r="A52" s="7" t="s">
        <v>7</v>
      </c>
      <c r="B52" s="11">
        <v>0.18</v>
      </c>
      <c r="C52" s="8">
        <v>7.75</v>
      </c>
      <c r="D52" s="11">
        <v>41.67</v>
      </c>
      <c r="E52" s="11">
        <f t="shared" si="2"/>
        <v>1.879255171603899</v>
      </c>
    </row>
    <row r="53" spans="1:9" x14ac:dyDescent="0.25">
      <c r="A53" s="7" t="s">
        <v>8</v>
      </c>
      <c r="B53" s="11">
        <v>0.15</v>
      </c>
      <c r="C53" s="8">
        <v>8.64</v>
      </c>
      <c r="D53" s="11">
        <v>50.31</v>
      </c>
      <c r="E53" s="11">
        <f t="shared" si="2"/>
        <v>1.7155174146594956</v>
      </c>
    </row>
    <row r="54" spans="1:9" x14ac:dyDescent="0.25">
      <c r="A54" s="7" t="s">
        <v>9</v>
      </c>
      <c r="B54" s="11">
        <v>0.12</v>
      </c>
      <c r="C54" s="8">
        <v>9.65</v>
      </c>
      <c r="D54" s="11">
        <v>59.96</v>
      </c>
      <c r="E54" s="11">
        <f t="shared" si="2"/>
        <v>1.5344054223053307</v>
      </c>
    </row>
    <row r="55" spans="1:9" x14ac:dyDescent="0.25">
      <c r="A55" s="7" t="s">
        <v>10</v>
      </c>
      <c r="B55" s="11">
        <v>0.09</v>
      </c>
      <c r="C55" s="8">
        <v>10.43</v>
      </c>
      <c r="D55" s="11">
        <v>70.39</v>
      </c>
      <c r="E55" s="11">
        <f t="shared" si="2"/>
        <v>1.328834075421006</v>
      </c>
    </row>
    <row r="56" spans="1:9" x14ac:dyDescent="0.25">
      <c r="A56" s="7" t="s">
        <v>11</v>
      </c>
      <c r="B56" s="11">
        <v>0.06</v>
      </c>
      <c r="C56" s="8">
        <v>13.59</v>
      </c>
      <c r="D56" s="11">
        <v>83.98</v>
      </c>
      <c r="E56" s="11">
        <f t="shared" si="2"/>
        <v>1.0849884792015074</v>
      </c>
    </row>
    <row r="58" spans="1:9" x14ac:dyDescent="0.25">
      <c r="A58" s="5" t="s">
        <v>12</v>
      </c>
      <c r="B58" s="5" t="s">
        <v>0</v>
      </c>
      <c r="C58" s="6" t="s">
        <v>13</v>
      </c>
      <c r="D58" s="6" t="s">
        <v>64</v>
      </c>
      <c r="E58" s="6" t="s">
        <v>14</v>
      </c>
    </row>
    <row r="59" spans="1:9" x14ac:dyDescent="0.25">
      <c r="A59" s="7" t="s">
        <v>1</v>
      </c>
      <c r="B59" s="9">
        <v>0.36</v>
      </c>
      <c r="C59" s="8">
        <v>0</v>
      </c>
      <c r="D59" s="9">
        <v>0</v>
      </c>
      <c r="E59" s="9">
        <f>SQRT(2*9.81*B59)</f>
        <v>2.6576681508420119</v>
      </c>
    </row>
    <row r="60" spans="1:9" x14ac:dyDescent="0.25">
      <c r="A60" s="7" t="s">
        <v>2</v>
      </c>
      <c r="B60" s="9">
        <v>0.33</v>
      </c>
      <c r="C60" s="8">
        <v>6.1</v>
      </c>
      <c r="D60" s="9">
        <v>6.1</v>
      </c>
      <c r="E60" s="9">
        <f t="shared" ref="E60:E69" si="3">SQRT(2*9.81*B60)</f>
        <v>2.5445235310368033</v>
      </c>
    </row>
    <row r="61" spans="1:9" x14ac:dyDescent="0.25">
      <c r="A61" s="7" t="s">
        <v>3</v>
      </c>
      <c r="B61" s="9">
        <v>0.3</v>
      </c>
      <c r="C61" s="8">
        <v>6.52</v>
      </c>
      <c r="D61" s="6">
        <v>12.62</v>
      </c>
      <c r="E61" s="9">
        <f t="shared" si="3"/>
        <v>2.4261079942986874</v>
      </c>
    </row>
    <row r="62" spans="1:9" x14ac:dyDescent="0.25">
      <c r="A62" s="7" t="s">
        <v>4</v>
      </c>
      <c r="B62" s="9">
        <v>0.27</v>
      </c>
      <c r="C62" s="8">
        <v>6.81</v>
      </c>
      <c r="D62" s="6">
        <v>19.43</v>
      </c>
      <c r="E62" s="9">
        <f t="shared" si="3"/>
        <v>2.3016081334579961</v>
      </c>
    </row>
    <row r="63" spans="1:9" x14ac:dyDescent="0.25">
      <c r="A63" s="7" t="s">
        <v>5</v>
      </c>
      <c r="B63" s="9">
        <v>0.24</v>
      </c>
      <c r="C63" s="8">
        <v>6.91</v>
      </c>
      <c r="D63" s="6">
        <v>26.34</v>
      </c>
      <c r="E63" s="9">
        <f t="shared" si="3"/>
        <v>2.1699769584030149</v>
      </c>
      <c r="G63" s="42" t="s">
        <v>59</v>
      </c>
      <c r="H63" s="42" t="s">
        <v>54</v>
      </c>
      <c r="I63" s="42" t="s">
        <v>55</v>
      </c>
    </row>
    <row r="64" spans="1:9" x14ac:dyDescent="0.25">
      <c r="A64" s="7" t="s">
        <v>6</v>
      </c>
      <c r="B64" s="9">
        <v>0.21</v>
      </c>
      <c r="C64" s="8">
        <v>7.23</v>
      </c>
      <c r="D64" s="6">
        <v>33.57</v>
      </c>
      <c r="E64" s="9">
        <f t="shared" si="3"/>
        <v>2.0298275788844724</v>
      </c>
      <c r="G64" s="37" t="s">
        <v>1</v>
      </c>
      <c r="H64" s="8">
        <f t="shared" ref="H64:H74" si="4">AVERAGE(D2,D46,D59,D72,D85)</f>
        <v>0</v>
      </c>
      <c r="I64" s="41">
        <f>$B$39+$B$40*D2</f>
        <v>2.6665582573610198</v>
      </c>
    </row>
    <row r="65" spans="1:9" x14ac:dyDescent="0.25">
      <c r="A65" s="7" t="s">
        <v>7</v>
      </c>
      <c r="B65" s="9">
        <v>0.18</v>
      </c>
      <c r="C65" s="8">
        <v>7.71</v>
      </c>
      <c r="D65" s="6">
        <v>41.28</v>
      </c>
      <c r="E65" s="9">
        <f t="shared" si="3"/>
        <v>1.879255171603899</v>
      </c>
      <c r="G65" s="37" t="s">
        <v>2</v>
      </c>
      <c r="H65" s="8">
        <f t="shared" si="4"/>
        <v>6.2080000000000002</v>
      </c>
      <c r="I65" s="41">
        <f t="shared" ref="I65:I74" si="5">$B$39+$B$40*D3</f>
        <v>2.5470524268136314</v>
      </c>
    </row>
    <row r="66" spans="1:9" x14ac:dyDescent="0.25">
      <c r="A66" s="7" t="s">
        <v>8</v>
      </c>
      <c r="B66" s="9">
        <v>0.15</v>
      </c>
      <c r="C66" s="8">
        <v>8.7100000000000009</v>
      </c>
      <c r="D66" s="6">
        <v>49.99</v>
      </c>
      <c r="E66" s="9">
        <f t="shared" si="3"/>
        <v>1.7155174146594956</v>
      </c>
      <c r="G66" s="37" t="s">
        <v>3</v>
      </c>
      <c r="H66" s="8">
        <f t="shared" si="4"/>
        <v>12.614000000000001</v>
      </c>
      <c r="I66" s="41">
        <f t="shared" si="5"/>
        <v>2.4267841986231975</v>
      </c>
    </row>
    <row r="67" spans="1:9" x14ac:dyDescent="0.25">
      <c r="A67" s="7" t="s">
        <v>9</v>
      </c>
      <c r="B67" s="9">
        <v>0.12</v>
      </c>
      <c r="C67" s="8">
        <v>9.6</v>
      </c>
      <c r="D67" s="6">
        <v>59.59</v>
      </c>
      <c r="E67" s="9">
        <f t="shared" si="3"/>
        <v>1.5344054223053307</v>
      </c>
      <c r="G67" s="37" t="s">
        <v>4</v>
      </c>
      <c r="H67" s="8">
        <f t="shared" si="4"/>
        <v>19.361999999999998</v>
      </c>
      <c r="I67" s="41">
        <f t="shared" si="5"/>
        <v>2.2973671987162172</v>
      </c>
    </row>
    <row r="68" spans="1:9" x14ac:dyDescent="0.25">
      <c r="A68" s="7" t="s">
        <v>10</v>
      </c>
      <c r="B68" s="9">
        <v>0.09</v>
      </c>
      <c r="C68" s="8">
        <v>10.029999999999999</v>
      </c>
      <c r="D68" s="6">
        <v>69.62</v>
      </c>
      <c r="E68" s="9">
        <f t="shared" si="3"/>
        <v>1.328834075421006</v>
      </c>
      <c r="G68" s="37" t="s">
        <v>5</v>
      </c>
      <c r="H68" s="8">
        <f t="shared" si="4"/>
        <v>26.372000000000003</v>
      </c>
      <c r="I68" s="41">
        <f t="shared" si="5"/>
        <v>2.162232216486395</v>
      </c>
    </row>
    <row r="69" spans="1:9" x14ac:dyDescent="0.25">
      <c r="A69" s="7" t="s">
        <v>11</v>
      </c>
      <c r="B69" s="9">
        <v>0.06</v>
      </c>
      <c r="C69" s="8">
        <v>13.33</v>
      </c>
      <c r="D69" s="6">
        <v>82.95</v>
      </c>
      <c r="E69" s="9">
        <f t="shared" si="3"/>
        <v>1.0849884792015074</v>
      </c>
      <c r="G69" s="37" t="s">
        <v>6</v>
      </c>
      <c r="H69" s="8">
        <f t="shared" si="4"/>
        <v>33.776000000000003</v>
      </c>
      <c r="I69" s="41">
        <f t="shared" si="5"/>
        <v>2.0227134478090614</v>
      </c>
    </row>
    <row r="70" spans="1:9" x14ac:dyDescent="0.25">
      <c r="G70" s="37" t="s">
        <v>7</v>
      </c>
      <c r="H70" s="8">
        <f t="shared" si="4"/>
        <v>41.436</v>
      </c>
      <c r="I70" s="41">
        <f t="shared" si="5"/>
        <v>1.8765236997550789</v>
      </c>
    </row>
    <row r="71" spans="1:9" x14ac:dyDescent="0.25">
      <c r="A71" s="5" t="s">
        <v>12</v>
      </c>
      <c r="B71" s="5" t="s">
        <v>0</v>
      </c>
      <c r="C71" s="15" t="s">
        <v>13</v>
      </c>
      <c r="D71" s="15" t="s">
        <v>64</v>
      </c>
      <c r="E71" s="15" t="s">
        <v>14</v>
      </c>
      <c r="G71" s="37" t="s">
        <v>8</v>
      </c>
      <c r="H71" s="8">
        <f t="shared" si="4"/>
        <v>50.046000000000006</v>
      </c>
      <c r="I71" s="41">
        <f t="shared" si="5"/>
        <v>1.7148953994294245</v>
      </c>
    </row>
    <row r="72" spans="1:9" x14ac:dyDescent="0.25">
      <c r="A72" s="7" t="s">
        <v>1</v>
      </c>
      <c r="B72" s="16">
        <v>0.36</v>
      </c>
      <c r="C72" s="8">
        <v>0</v>
      </c>
      <c r="D72" s="16">
        <v>0</v>
      </c>
      <c r="E72" s="16">
        <f>SQRT(2*9.81*B72)</f>
        <v>2.6576681508420119</v>
      </c>
      <c r="G72" s="37" t="s">
        <v>9</v>
      </c>
      <c r="H72" s="8">
        <f t="shared" si="4"/>
        <v>59.594000000000008</v>
      </c>
      <c r="I72" s="41">
        <f t="shared" si="5"/>
        <v>1.5330635615630632</v>
      </c>
    </row>
    <row r="73" spans="1:9" x14ac:dyDescent="0.25">
      <c r="A73" s="7" t="s">
        <v>2</v>
      </c>
      <c r="B73" s="16">
        <v>0.33</v>
      </c>
      <c r="C73" s="8">
        <v>6.3</v>
      </c>
      <c r="D73" s="16">
        <v>6.3</v>
      </c>
      <c r="E73" s="16">
        <f t="shared" ref="E73:E82" si="6">SQRT(2*9.81*B73)</f>
        <v>2.5445235310368033</v>
      </c>
      <c r="G73" s="37" t="s">
        <v>10</v>
      </c>
      <c r="H73" s="8">
        <f t="shared" si="4"/>
        <v>69.738</v>
      </c>
      <c r="I73" s="41">
        <f t="shared" si="5"/>
        <v>1.3464667384276674</v>
      </c>
    </row>
    <row r="74" spans="1:9" x14ac:dyDescent="0.25">
      <c r="A74" s="7" t="s">
        <v>3</v>
      </c>
      <c r="B74" s="16">
        <v>0.3</v>
      </c>
      <c r="C74" s="8">
        <v>6.41</v>
      </c>
      <c r="D74" s="16">
        <v>12.71</v>
      </c>
      <c r="E74" s="16">
        <f t="shared" si="6"/>
        <v>2.4261079942986874</v>
      </c>
      <c r="G74" s="37" t="s">
        <v>11</v>
      </c>
      <c r="H74" s="8">
        <f t="shared" si="4"/>
        <v>83.152000000000001</v>
      </c>
      <c r="I74" s="41">
        <f t="shared" si="5"/>
        <v>1.0790557651294441</v>
      </c>
    </row>
    <row r="75" spans="1:9" x14ac:dyDescent="0.25">
      <c r="A75" s="7" t="s">
        <v>4</v>
      </c>
      <c r="B75" s="16">
        <v>0.27</v>
      </c>
      <c r="C75" s="8">
        <v>6.6</v>
      </c>
      <c r="D75" s="16">
        <v>19.309999999999999</v>
      </c>
      <c r="E75" s="16">
        <f t="shared" si="6"/>
        <v>2.3016081334579961</v>
      </c>
    </row>
    <row r="76" spans="1:9" x14ac:dyDescent="0.25">
      <c r="A76" s="7" t="s">
        <v>5</v>
      </c>
      <c r="B76" s="16">
        <v>0.24</v>
      </c>
      <c r="C76" s="8">
        <v>7.04</v>
      </c>
      <c r="D76" s="16">
        <v>26.35</v>
      </c>
      <c r="E76" s="16">
        <f t="shared" si="6"/>
        <v>2.1699769584030149</v>
      </c>
    </row>
    <row r="77" spans="1:9" x14ac:dyDescent="0.25">
      <c r="A77" s="7" t="s">
        <v>6</v>
      </c>
      <c r="B77" s="16">
        <v>0.21</v>
      </c>
      <c r="C77" s="8">
        <v>7.58</v>
      </c>
      <c r="D77" s="16">
        <v>33.93</v>
      </c>
      <c r="E77" s="16">
        <f t="shared" si="6"/>
        <v>2.0298275788844724</v>
      </c>
    </row>
    <row r="78" spans="1:9" x14ac:dyDescent="0.25">
      <c r="A78" s="7" t="s">
        <v>7</v>
      </c>
      <c r="B78" s="16">
        <v>0.18</v>
      </c>
      <c r="C78" s="8">
        <v>7.64</v>
      </c>
      <c r="D78" s="16">
        <v>41.57</v>
      </c>
      <c r="E78" s="16">
        <f t="shared" si="6"/>
        <v>1.879255171603899</v>
      </c>
    </row>
    <row r="79" spans="1:9" x14ac:dyDescent="0.25">
      <c r="A79" s="7" t="s">
        <v>8</v>
      </c>
      <c r="B79" s="16">
        <v>0.15</v>
      </c>
      <c r="C79" s="8">
        <v>8.41</v>
      </c>
      <c r="D79" s="16">
        <v>49.98</v>
      </c>
      <c r="E79" s="16">
        <f t="shared" si="6"/>
        <v>1.7155174146594956</v>
      </c>
    </row>
    <row r="80" spans="1:9" x14ac:dyDescent="0.25">
      <c r="A80" s="7" t="s">
        <v>9</v>
      </c>
      <c r="B80" s="16">
        <v>0.12</v>
      </c>
      <c r="C80" s="8">
        <v>9.61</v>
      </c>
      <c r="D80" s="16">
        <v>59.59</v>
      </c>
      <c r="E80" s="16">
        <f t="shared" si="6"/>
        <v>1.5344054223053307</v>
      </c>
    </row>
    <row r="81" spans="1:5" x14ac:dyDescent="0.25">
      <c r="A81" s="7" t="s">
        <v>10</v>
      </c>
      <c r="B81" s="16">
        <v>0.09</v>
      </c>
      <c r="C81" s="8">
        <v>10.46</v>
      </c>
      <c r="D81" s="16">
        <v>70.05</v>
      </c>
      <c r="E81" s="16">
        <f t="shared" si="6"/>
        <v>1.328834075421006</v>
      </c>
    </row>
    <row r="82" spans="1:5" x14ac:dyDescent="0.25">
      <c r="A82" s="7" t="s">
        <v>11</v>
      </c>
      <c r="B82" s="16">
        <v>0.06</v>
      </c>
      <c r="C82" s="8">
        <v>13.14</v>
      </c>
      <c r="D82" s="16">
        <v>83.2</v>
      </c>
      <c r="E82" s="16">
        <f t="shared" si="6"/>
        <v>1.0849884792015074</v>
      </c>
    </row>
    <row r="84" spans="1:5" x14ac:dyDescent="0.25">
      <c r="A84" s="5" t="s">
        <v>12</v>
      </c>
      <c r="B84" s="5" t="s">
        <v>0</v>
      </c>
      <c r="C84" s="17" t="s">
        <v>13</v>
      </c>
      <c r="D84" s="17" t="s">
        <v>64</v>
      </c>
      <c r="E84" s="17" t="s">
        <v>14</v>
      </c>
    </row>
    <row r="85" spans="1:5" x14ac:dyDescent="0.25">
      <c r="A85" s="7" t="s">
        <v>1</v>
      </c>
      <c r="B85" s="18">
        <v>0.36</v>
      </c>
      <c r="C85" s="8">
        <v>0</v>
      </c>
      <c r="D85" s="18">
        <v>0</v>
      </c>
      <c r="E85" s="18">
        <f>SQRT(2*9.81*B85)</f>
        <v>2.6576681508420119</v>
      </c>
    </row>
    <row r="86" spans="1:5" x14ac:dyDescent="0.25">
      <c r="A86" s="7" t="s">
        <v>2</v>
      </c>
      <c r="B86" s="18">
        <v>0.33</v>
      </c>
      <c r="C86" s="8">
        <v>6.21</v>
      </c>
      <c r="D86" s="18">
        <v>6.21</v>
      </c>
      <c r="E86" s="18">
        <f t="shared" ref="E86:E95" si="7">SQRT(2*9.81*B86)</f>
        <v>2.5445235310368033</v>
      </c>
    </row>
    <row r="87" spans="1:5" x14ac:dyDescent="0.25">
      <c r="A87" s="7" t="s">
        <v>3</v>
      </c>
      <c r="B87" s="18">
        <v>0.3</v>
      </c>
      <c r="C87" s="8">
        <v>6.33</v>
      </c>
      <c r="D87" s="18">
        <v>12.54</v>
      </c>
      <c r="E87" s="18">
        <f t="shared" si="7"/>
        <v>2.4261079942986874</v>
      </c>
    </row>
    <row r="88" spans="1:5" x14ac:dyDescent="0.25">
      <c r="A88" s="7" t="s">
        <v>4</v>
      </c>
      <c r="B88" s="18">
        <v>0.27</v>
      </c>
      <c r="C88" s="8">
        <v>6.76</v>
      </c>
      <c r="D88" s="18">
        <v>19.3</v>
      </c>
      <c r="E88" s="18">
        <f t="shared" si="7"/>
        <v>2.3016081334579961</v>
      </c>
    </row>
    <row r="89" spans="1:5" x14ac:dyDescent="0.25">
      <c r="A89" s="7" t="s">
        <v>5</v>
      </c>
      <c r="B89" s="18">
        <v>0.24</v>
      </c>
      <c r="C89" s="8">
        <v>6.98</v>
      </c>
      <c r="D89" s="18">
        <v>26.28</v>
      </c>
      <c r="E89" s="18">
        <f t="shared" si="7"/>
        <v>2.1699769584030149</v>
      </c>
    </row>
    <row r="90" spans="1:5" x14ac:dyDescent="0.25">
      <c r="A90" s="7" t="s">
        <v>6</v>
      </c>
      <c r="B90" s="18">
        <v>0.21</v>
      </c>
      <c r="C90" s="8">
        <v>7.4</v>
      </c>
      <c r="D90" s="18">
        <v>33.68</v>
      </c>
      <c r="E90" s="18">
        <f t="shared" si="7"/>
        <v>2.0298275788844724</v>
      </c>
    </row>
    <row r="91" spans="1:5" x14ac:dyDescent="0.25">
      <c r="A91" s="7" t="s">
        <v>7</v>
      </c>
      <c r="B91" s="18">
        <v>0.18</v>
      </c>
      <c r="C91" s="8">
        <v>7.53</v>
      </c>
      <c r="D91" s="18">
        <v>41.21</v>
      </c>
      <c r="E91" s="18">
        <f t="shared" si="7"/>
        <v>1.879255171603899</v>
      </c>
    </row>
    <row r="92" spans="1:5" x14ac:dyDescent="0.25">
      <c r="A92" s="7" t="s">
        <v>8</v>
      </c>
      <c r="B92" s="18">
        <v>0.15</v>
      </c>
      <c r="C92" s="8">
        <v>8.81</v>
      </c>
      <c r="D92" s="18">
        <v>50.02</v>
      </c>
      <c r="E92" s="18">
        <f t="shared" si="7"/>
        <v>1.7155174146594956</v>
      </c>
    </row>
    <row r="93" spans="1:5" x14ac:dyDescent="0.25">
      <c r="A93" s="7" t="s">
        <v>9</v>
      </c>
      <c r="B93" s="18">
        <v>0.12</v>
      </c>
      <c r="C93" s="8">
        <v>9.34</v>
      </c>
      <c r="D93" s="18">
        <v>59.36</v>
      </c>
      <c r="E93" s="18">
        <f t="shared" si="7"/>
        <v>1.5344054223053307</v>
      </c>
    </row>
    <row r="94" spans="1:5" x14ac:dyDescent="0.25">
      <c r="A94" s="7" t="s">
        <v>10</v>
      </c>
      <c r="B94" s="18">
        <v>0.09</v>
      </c>
      <c r="C94" s="8">
        <v>9.34</v>
      </c>
      <c r="D94" s="18">
        <v>69.37</v>
      </c>
      <c r="E94" s="18">
        <f t="shared" si="7"/>
        <v>1.328834075421006</v>
      </c>
    </row>
    <row r="95" spans="1:5" x14ac:dyDescent="0.25">
      <c r="A95" s="7" t="s">
        <v>11</v>
      </c>
      <c r="B95" s="18">
        <v>0.06</v>
      </c>
      <c r="C95" s="8">
        <v>12.97</v>
      </c>
      <c r="D95" s="18">
        <v>82.34</v>
      </c>
      <c r="E95" s="18">
        <f t="shared" si="7"/>
        <v>1.0849884792015074</v>
      </c>
    </row>
  </sheetData>
  <pageMargins left="0.7" right="0.7" top="0.75" bottom="0.75" header="0.3" footer="0.3"/>
  <pageSetup paperSize="12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lili</cp:lastModifiedBy>
  <dcterms:created xsi:type="dcterms:W3CDTF">2017-02-14T07:51:29Z</dcterms:created>
  <dcterms:modified xsi:type="dcterms:W3CDTF">2017-03-03T16:50:28Z</dcterms:modified>
</cp:coreProperties>
</file>